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710" activeTab="0"/>
  </bookViews>
  <sheets>
    <sheet name="Caseton de 20 cm 60 X 1.20 Mts." sheetId="1" r:id="rId1"/>
  </sheets>
  <externalReferences>
    <externalReference r:id="rId4"/>
  </externalReferences>
  <definedNames>
    <definedName name="A_impresión_IM">'[1]ZA-2'!#REF!</definedName>
    <definedName name="_xlnm.Print_Area" localSheetId="0">'Caseton de 20 cm 60 X 1.20 Mts.'!$C$3:$K$155,'Caseton de 20 cm 60 X 1.20 Mts.'!$O$3:$V$65</definedName>
  </definedNames>
  <calcPr fullCalcOnLoad="1"/>
</workbook>
</file>

<file path=xl/sharedStrings.xml><?xml version="1.0" encoding="utf-8"?>
<sst xmlns="http://schemas.openxmlformats.org/spreadsheetml/2006/main" count="232" uniqueCount="149">
  <si>
    <t>C .C</t>
  </si>
  <si>
    <t>Modulo de Concreto</t>
  </si>
  <si>
    <t>DATOS DE DISEÑO</t>
  </si>
  <si>
    <t>ml</t>
  </si>
  <si>
    <t>at c.c</t>
  </si>
  <si>
    <t>datos que se tienen que cambiar</t>
  </si>
  <si>
    <t>C.C</t>
  </si>
  <si>
    <t>m</t>
  </si>
  <si>
    <t>Claro.corto</t>
  </si>
  <si>
    <t>datos que se deben revisar</t>
  </si>
  <si>
    <t>C.L</t>
  </si>
  <si>
    <t>Claro.largo</t>
  </si>
  <si>
    <t>datos propuestos</t>
  </si>
  <si>
    <t>b</t>
  </si>
  <si>
    <t>cm</t>
  </si>
  <si>
    <t>Nervadura  propuesto</t>
  </si>
  <si>
    <t>h</t>
  </si>
  <si>
    <t>Altura  propuesta</t>
  </si>
  <si>
    <t>at c.l</t>
  </si>
  <si>
    <t>at  c .c</t>
  </si>
  <si>
    <t>Ancho Tributario C. Corto</t>
  </si>
  <si>
    <t>C . L</t>
  </si>
  <si>
    <t>at  c .l</t>
  </si>
  <si>
    <t xml:space="preserve"> Ancho Aributario C. Largo</t>
  </si>
  <si>
    <t>L</t>
  </si>
  <si>
    <t>k/m2</t>
  </si>
  <si>
    <t>Carga Viva</t>
  </si>
  <si>
    <t>esp . C</t>
  </si>
  <si>
    <t>espesor del casetón</t>
  </si>
  <si>
    <t>f'c</t>
  </si>
  <si>
    <t>k/cm2</t>
  </si>
  <si>
    <t>resistencia de concreto</t>
  </si>
  <si>
    <t>av</t>
  </si>
  <si>
    <t>cm2</t>
  </si>
  <si>
    <t>Area de varilla de diseño losa de recubrimiento</t>
  </si>
  <si>
    <t>Area de varilla de diseño viga</t>
  </si>
  <si>
    <t>3/8"</t>
  </si>
  <si>
    <t>fy</t>
  </si>
  <si>
    <t>resistencia del acero</t>
  </si>
  <si>
    <t>Ancho Cas</t>
  </si>
  <si>
    <t>Ancho del Caseton</t>
  </si>
  <si>
    <t>Corte de Losa</t>
  </si>
  <si>
    <t>Largo Cas</t>
  </si>
  <si>
    <t>Largo del Caseton</t>
  </si>
  <si>
    <t>Wconc.</t>
  </si>
  <si>
    <t>Kg/Cm2</t>
  </si>
  <si>
    <t>Peso del Concreto</t>
  </si>
  <si>
    <t>d=</t>
  </si>
  <si>
    <t xml:space="preserve"> =h</t>
  </si>
  <si>
    <t>Yeso</t>
  </si>
  <si>
    <t>Kg/M2</t>
  </si>
  <si>
    <t>Cm</t>
  </si>
  <si>
    <t>Piso</t>
  </si>
  <si>
    <t xml:space="preserve">Kg/M2 = </t>
  </si>
  <si>
    <t xml:space="preserve">Wpiso = 2200 X Espesor = </t>
  </si>
  <si>
    <t>Otros</t>
  </si>
  <si>
    <t>C1</t>
  </si>
  <si>
    <t>C2</t>
  </si>
  <si>
    <t>Calculo de momentos</t>
  </si>
  <si>
    <t>k1</t>
  </si>
  <si>
    <t>WC.C=</t>
  </si>
  <si>
    <t>C3</t>
  </si>
  <si>
    <t>Q</t>
  </si>
  <si>
    <t xml:space="preserve">RA = </t>
  </si>
  <si>
    <t>L =</t>
  </si>
  <si>
    <t xml:space="preserve">RB = </t>
  </si>
  <si>
    <t>Kg</t>
  </si>
  <si>
    <t>Q2</t>
  </si>
  <si>
    <t>ANALISIS DE VIGAS DE CLARO LARGO</t>
  </si>
  <si>
    <t xml:space="preserve">WC.L= </t>
  </si>
  <si>
    <t>Analisis de Cargas</t>
  </si>
  <si>
    <t>Peralte de Vigas (d) cm</t>
  </si>
  <si>
    <t>Peralte de Losa de Recub. (dL) cm</t>
  </si>
  <si>
    <t>Volumen de Modulo VM (M3)</t>
  </si>
  <si>
    <t>Peso del Modulo PM (Kg/M2.)</t>
  </si>
  <si>
    <t>Carga Muerta D (Kg/M2)</t>
  </si>
  <si>
    <t>Carga Viva L (Kg/M2)</t>
  </si>
  <si>
    <t>Carga de Diseño CD (Kg/M2)</t>
  </si>
  <si>
    <t>CONDICION</t>
  </si>
  <si>
    <t>Revision del ancho de la nervadura (b)</t>
  </si>
  <si>
    <t>c.c</t>
  </si>
  <si>
    <t>(b)min</t>
  </si>
  <si>
    <t>&lt;</t>
  </si>
  <si>
    <t>(b)propuesto</t>
  </si>
  <si>
    <t>En caso contrario incrementar el ancho</t>
  </si>
  <si>
    <r>
      <t>b</t>
    </r>
    <r>
      <rPr>
        <sz val="10"/>
        <rFont val="MS Sans Serif"/>
        <family val="2"/>
      </rPr>
      <t xml:space="preserve"> propuesto en los datos diseño</t>
    </r>
  </si>
  <si>
    <r>
      <t xml:space="preserve">En caso contrario incrementar </t>
    </r>
    <r>
      <rPr>
        <b/>
        <sz val="8.5"/>
        <rFont val="Arial"/>
        <family val="2"/>
      </rPr>
      <t>(b) propuesta</t>
    </r>
  </si>
  <si>
    <r>
      <t>b</t>
    </r>
    <r>
      <rPr>
        <sz val="10"/>
        <rFont val="MS Sans Serif"/>
        <family val="2"/>
      </rPr>
      <t xml:space="preserve"> min requerida</t>
    </r>
  </si>
  <si>
    <r>
      <t>(</t>
    </r>
    <r>
      <rPr>
        <b/>
        <sz val="10"/>
        <rFont val="MS Sans Serif"/>
        <family val="2"/>
      </rPr>
      <t>b)</t>
    </r>
    <r>
      <rPr>
        <sz val="10"/>
        <rFont val="MS Sans Serif"/>
        <family val="2"/>
      </rPr>
      <t xml:space="preserve"> propuesto</t>
    </r>
  </si>
  <si>
    <t xml:space="preserve"> en los datos de diseño</t>
  </si>
  <si>
    <r>
      <t>o</t>
    </r>
    <r>
      <rPr>
        <sz val="10"/>
        <rFont val="MS Sans Serif"/>
        <family val="2"/>
      </rPr>
      <t xml:space="preserve"> hacer </t>
    </r>
    <r>
      <rPr>
        <b/>
        <sz val="10"/>
        <rFont val="MS Sans Serif"/>
        <family val="2"/>
      </rPr>
      <t>acartelamientos</t>
    </r>
    <r>
      <rPr>
        <sz val="10"/>
        <rFont val="MS Sans Serif"/>
        <family val="2"/>
      </rPr>
      <t xml:space="preserve"> en los apoyos</t>
    </r>
  </si>
  <si>
    <t>Cargas Sobre Los Claros</t>
  </si>
  <si>
    <t>Cargas Sobre Nervaduras</t>
  </si>
  <si>
    <t>Analisis de Vigas del Claro Corto</t>
  </si>
  <si>
    <t>Calculo de Reacciones</t>
  </si>
  <si>
    <t>Claro Corto Wcc (Kg/M2)</t>
  </si>
  <si>
    <t>Claro Largo Wcl (Kg/M2)</t>
  </si>
  <si>
    <t>WNcc (Kg/M2)</t>
  </si>
  <si>
    <t>WNcl (Kg/M2)</t>
  </si>
  <si>
    <t>Mmax(+) al Centro del Claro (Kg/Cm2)</t>
  </si>
  <si>
    <t>Mmax(-) en los Apoyos (Kg/Cm2)</t>
  </si>
  <si>
    <r>
      <t>R</t>
    </r>
    <r>
      <rPr>
        <b/>
        <vertAlign val="subscript"/>
        <sz val="12"/>
        <rFont val="Arial"/>
        <family val="2"/>
      </rPr>
      <t>A (Kg)</t>
    </r>
  </si>
  <si>
    <r>
      <t>R</t>
    </r>
    <r>
      <rPr>
        <b/>
        <vertAlign val="subscript"/>
        <sz val="12"/>
        <rFont val="Arial"/>
        <family val="2"/>
      </rPr>
      <t>B (Kg)</t>
    </r>
  </si>
  <si>
    <t>Revision del ancho    ( b  )   de  la  nervadura  de c.L</t>
  </si>
  <si>
    <t xml:space="preserve"> b min</t>
  </si>
  <si>
    <t>b  propuesta</t>
  </si>
  <si>
    <r>
      <t>propuesto (b)</t>
    </r>
    <r>
      <rPr>
        <sz val="10"/>
        <rFont val="MS Sans Serif"/>
        <family val="2"/>
      </rPr>
      <t xml:space="preserve"> en los datos de diseño</t>
    </r>
  </si>
  <si>
    <t>Cortante V (Kg)</t>
  </si>
  <si>
    <t>Balance Acero Concreto (Pmax) %</t>
  </si>
  <si>
    <t>Factor de Equilibrio (q)</t>
  </si>
  <si>
    <t>Ancho Nervadura cc (b) Cm)</t>
  </si>
  <si>
    <r>
      <t>Acero (+) en Ncc (As)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</si>
  <si>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Diseño Acero (+) Ncc (No. Vars)</t>
  </si>
  <si>
    <t>Acero (-) en Ncc (As) (Cm2)</t>
  </si>
  <si>
    <t>Diseño Acero (-) Ncc (No. Vars)</t>
  </si>
  <si>
    <t>Calculo de Acero P/Losa de Recubrimiento en Claro Corto</t>
  </si>
  <si>
    <r>
      <t>As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</si>
  <si>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No. Varillas</t>
  </si>
  <si>
    <t>Separacion (Cm)</t>
  </si>
  <si>
    <t>Revision Por Cortante (Vc) (Kg)</t>
  </si>
  <si>
    <t>Ancho de Nervadura (bmin) (Cm)</t>
  </si>
  <si>
    <t>Analisis de Vigas del Claro Largo</t>
  </si>
  <si>
    <t>Claro Largo Wcl(Kg/M2)</t>
  </si>
  <si>
    <t>Ancho Nervadura cl (b) (Cm)</t>
  </si>
  <si>
    <r>
      <t>Acero (+) en Ncl (As)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</si>
  <si>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Diseño Acero (+) Ncl (No. Vrs.)</t>
  </si>
  <si>
    <t>Acero (-) en Ncl (As) (Cm2)</t>
  </si>
  <si>
    <t>Diseño Acero (-) Ncl (No. Vrs.)</t>
  </si>
  <si>
    <t>Calculo de Acero P/Losa de Recubrimiento en Claro Largo</t>
  </si>
  <si>
    <t>As (Cm2)</t>
  </si>
  <si>
    <t>ARMADO DE VIGAS DE CLARO CORTO</t>
  </si>
  <si>
    <t>vrs bastones</t>
  </si>
  <si>
    <t>vrs</t>
  </si>
  <si>
    <t xml:space="preserve">Esta viga esta </t>
  </si>
  <si>
    <t>bastoneada según</t>
  </si>
  <si>
    <t xml:space="preserve">armado  de </t>
  </si>
  <si>
    <t>diferencia</t>
  </si>
  <si>
    <t>ARMADO DE VIGAS DE CLARO LARGO</t>
  </si>
  <si>
    <t>Vrs Bastones</t>
  </si>
  <si>
    <t>Vrs</t>
  </si>
  <si>
    <t xml:space="preserve">ARMADO DE LOSA  DE  RECUBRIMIENTO </t>
  </si>
  <si>
    <t>As</t>
  </si>
  <si>
    <t>Sep.</t>
  </si>
  <si>
    <t xml:space="preserve">    Vrs @ </t>
  </si>
  <si>
    <t>AS</t>
  </si>
  <si>
    <t>Cuatro Lados Continuos</t>
  </si>
  <si>
    <t>LOSA  ALIGERADA</t>
  </si>
  <si>
    <t>CODIGO DE COLORES EN DATOS DE DISEÑO</t>
  </si>
  <si>
    <t>ANALISIS DE  VIGAS DE CLARO CORTO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</si>
</sst>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;[Red]#,##0"/>
    <numFmt numFmtId="166" formatCode="#,##0.0000;[Red]#,##0.0000"/>
    <numFmt numFmtId="167" formatCode="General_)"/>
    <numFmt numFmtId="168" formatCode="0.0"/>
    <numFmt numFmtId="169" formatCode="0.0000"/>
    <numFmt numFmtId="170" formatCode="0.000"/>
  </numFmts>
  <fonts count="33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0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8.5"/>
      <name val="MS Sans Serif"/>
      <family val="2"/>
    </font>
    <font>
      <b/>
      <vertAlign val="superscript"/>
      <sz val="10"/>
      <name val="Arial"/>
      <family val="2"/>
    </font>
    <font>
      <b/>
      <sz val="9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0" fillId="4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3" fillId="7" borderId="1" applyNumberFormat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1" fillId="0" borderId="0" xfId="51">
      <alignment/>
      <protection/>
    </xf>
    <xf numFmtId="0" fontId="2" fillId="0" borderId="0" xfId="51" applyFont="1" applyFill="1" applyBorder="1">
      <alignment/>
      <protection/>
    </xf>
    <xf numFmtId="0" fontId="2" fillId="24" borderId="10" xfId="51" applyFont="1" applyFill="1" applyBorder="1" applyAlignment="1">
      <alignment/>
      <protection/>
    </xf>
    <xf numFmtId="0" fontId="2" fillId="24" borderId="11" xfId="51" applyFont="1" applyFill="1" applyBorder="1" applyAlignment="1">
      <alignment/>
      <protection/>
    </xf>
    <xf numFmtId="0" fontId="2" fillId="24" borderId="12" xfId="51" applyFont="1" applyFill="1" applyBorder="1" applyAlignment="1">
      <alignment/>
      <protection/>
    </xf>
    <xf numFmtId="0" fontId="1" fillId="0" borderId="13" xfId="51" applyBorder="1">
      <alignment/>
      <protection/>
    </xf>
    <xf numFmtId="0" fontId="1" fillId="0" borderId="14" xfId="51" applyBorder="1">
      <alignment/>
      <protection/>
    </xf>
    <xf numFmtId="0" fontId="1" fillId="0" borderId="15" xfId="51" applyBorder="1">
      <alignment/>
      <protection/>
    </xf>
    <xf numFmtId="0" fontId="2" fillId="0" borderId="0" xfId="51" applyFont="1" applyFill="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2" fillId="24" borderId="16" xfId="51" applyFont="1" applyFill="1" applyBorder="1" applyAlignment="1">
      <alignment/>
      <protection/>
    </xf>
    <xf numFmtId="0" fontId="3" fillId="0" borderId="0" xfId="51" applyFont="1">
      <alignment/>
      <protection/>
    </xf>
    <xf numFmtId="0" fontId="3" fillId="0" borderId="17" xfId="51" applyFont="1" applyBorder="1">
      <alignment/>
      <protection/>
    </xf>
    <xf numFmtId="0" fontId="2" fillId="0" borderId="18" xfId="51" applyFont="1" applyBorder="1">
      <alignment/>
      <protection/>
    </xf>
    <xf numFmtId="0" fontId="2" fillId="0" borderId="19" xfId="51" applyFont="1" applyBorder="1">
      <alignment/>
      <protection/>
    </xf>
    <xf numFmtId="0" fontId="3" fillId="0" borderId="20" xfId="51" applyFont="1" applyBorder="1">
      <alignment/>
      <protection/>
    </xf>
    <xf numFmtId="164" fontId="1" fillId="0" borderId="0" xfId="51" applyNumberFormat="1" applyAlignment="1">
      <alignment horizontal="center"/>
      <protection/>
    </xf>
    <xf numFmtId="0" fontId="2" fillId="0" borderId="0" xfId="51" applyFont="1" applyAlignment="1">
      <alignment horizontal="left"/>
      <protection/>
    </xf>
    <xf numFmtId="164" fontId="3" fillId="0" borderId="0" xfId="51" applyNumberFormat="1" applyFont="1">
      <alignment/>
      <protection/>
    </xf>
    <xf numFmtId="0" fontId="3" fillId="0" borderId="0" xfId="51" applyFont="1" applyAlignment="1">
      <alignment horizontal="center"/>
      <protection/>
    </xf>
    <xf numFmtId="0" fontId="2" fillId="0" borderId="18" xfId="51" applyFont="1" applyBorder="1" applyAlignment="1">
      <alignment horizontal="left"/>
      <protection/>
    </xf>
    <xf numFmtId="0" fontId="3" fillId="0" borderId="21" xfId="51" applyFont="1" applyBorder="1" applyAlignment="1">
      <alignment horizontal="right"/>
      <protection/>
    </xf>
    <xf numFmtId="0" fontId="3" fillId="0" borderId="22" xfId="51" applyFont="1" applyBorder="1">
      <alignment/>
      <protection/>
    </xf>
    <xf numFmtId="0" fontId="3" fillId="0" borderId="0" xfId="51" applyFont="1" applyBorder="1">
      <alignment/>
      <protection/>
    </xf>
    <xf numFmtId="0" fontId="3" fillId="0" borderId="23" xfId="51" applyFont="1" applyBorder="1">
      <alignment/>
      <protection/>
    </xf>
    <xf numFmtId="0" fontId="3" fillId="0" borderId="24" xfId="51" applyFont="1" applyBorder="1">
      <alignment/>
      <protection/>
    </xf>
    <xf numFmtId="0" fontId="3" fillId="0" borderId="0" xfId="51" applyFont="1" applyAlignment="1">
      <alignment horizontal="right"/>
      <protection/>
    </xf>
    <xf numFmtId="0" fontId="3" fillId="0" borderId="18" xfId="51" applyFont="1" applyBorder="1">
      <alignment/>
      <protection/>
    </xf>
    <xf numFmtId="0" fontId="2" fillId="0" borderId="21" xfId="51" applyFont="1" applyBorder="1" applyAlignment="1">
      <alignment horizontal="right"/>
      <protection/>
    </xf>
    <xf numFmtId="0" fontId="3" fillId="0" borderId="0" xfId="51" applyFont="1" applyBorder="1" applyAlignment="1">
      <alignment horizontal="left"/>
      <protection/>
    </xf>
    <xf numFmtId="0" fontId="3" fillId="0" borderId="25" xfId="51" applyFont="1" applyBorder="1">
      <alignment/>
      <protection/>
    </xf>
    <xf numFmtId="0" fontId="3" fillId="0" borderId="26" xfId="51" applyFont="1" applyBorder="1">
      <alignment/>
      <protection/>
    </xf>
    <xf numFmtId="0" fontId="3" fillId="15" borderId="27" xfId="51" applyFont="1" applyFill="1" applyBorder="1">
      <alignment/>
      <protection/>
    </xf>
    <xf numFmtId="164" fontId="3" fillId="0" borderId="17" xfId="51" applyNumberFormat="1" applyFont="1" applyBorder="1" applyAlignment="1">
      <alignment horizontal="center"/>
      <protection/>
    </xf>
    <xf numFmtId="2" fontId="3" fillId="0" borderId="0" xfId="51" applyNumberFormat="1" applyFont="1" applyAlignment="1">
      <alignment horizontal="left"/>
      <protection/>
    </xf>
    <xf numFmtId="164" fontId="3" fillId="0" borderId="18" xfId="51" applyNumberFormat="1" applyFont="1" applyBorder="1" applyAlignment="1">
      <alignment horizontal="center"/>
      <protection/>
    </xf>
    <xf numFmtId="0" fontId="4" fillId="0" borderId="21" xfId="51" applyFont="1" applyBorder="1" applyAlignment="1">
      <alignment horizontal="right"/>
      <protection/>
    </xf>
    <xf numFmtId="0" fontId="2" fillId="0" borderId="0" xfId="51" applyFont="1" applyBorder="1" applyAlignment="1">
      <alignment horizontal="left"/>
      <protection/>
    </xf>
    <xf numFmtId="0" fontId="2" fillId="0" borderId="18" xfId="51" applyFont="1" applyBorder="1" applyAlignment="1">
      <alignment horizontal="center"/>
      <protection/>
    </xf>
    <xf numFmtId="164" fontId="3" fillId="15" borderId="28" xfId="51" applyNumberFormat="1" applyFont="1" applyFill="1" applyBorder="1" applyAlignment="1" applyProtection="1">
      <alignment horizontal="right"/>
      <protection hidden="1" locked="0"/>
    </xf>
    <xf numFmtId="0" fontId="1" fillId="0" borderId="24" xfId="51" applyBorder="1">
      <alignment/>
      <protection/>
    </xf>
    <xf numFmtId="0" fontId="3" fillId="0" borderId="0" xfId="51" applyFont="1" applyAlignment="1">
      <alignment horizontal="left"/>
      <protection/>
    </xf>
    <xf numFmtId="164" fontId="3" fillId="0" borderId="0" xfId="51" applyNumberFormat="1" applyFont="1" applyAlignment="1">
      <alignment horizontal="center"/>
      <protection/>
    </xf>
    <xf numFmtId="0" fontId="3" fillId="0" borderId="29" xfId="51" applyFont="1" applyBorder="1">
      <alignment/>
      <protection/>
    </xf>
    <xf numFmtId="0" fontId="3" fillId="0" borderId="30" xfId="51" applyFont="1" applyBorder="1">
      <alignment/>
      <protection/>
    </xf>
    <xf numFmtId="0" fontId="2" fillId="0" borderId="31" xfId="51" applyFont="1" applyBorder="1" applyAlignment="1">
      <alignment horizontal="right"/>
      <protection/>
    </xf>
    <xf numFmtId="0" fontId="3" fillId="0" borderId="32" xfId="51" applyFont="1" applyBorder="1">
      <alignment/>
      <protection/>
    </xf>
    <xf numFmtId="0" fontId="1" fillId="0" borderId="0" xfId="51" applyBorder="1">
      <alignment/>
      <protection/>
    </xf>
    <xf numFmtId="164" fontId="3" fillId="15" borderId="0" xfId="51" applyNumberFormat="1" applyFont="1" applyFill="1" applyBorder="1" applyAlignment="1" applyProtection="1">
      <alignment horizontal="right"/>
      <protection hidden="1" locked="0"/>
    </xf>
    <xf numFmtId="0" fontId="2" fillId="0" borderId="0" xfId="51" applyFont="1" applyAlignment="1">
      <alignment/>
      <protection/>
    </xf>
    <xf numFmtId="165" fontId="3" fillId="24" borderId="0" xfId="51" applyNumberFormat="1" applyFont="1" applyFill="1" applyBorder="1" applyAlignment="1">
      <alignment horizontal="left"/>
      <protection/>
    </xf>
    <xf numFmtId="165" fontId="3" fillId="0" borderId="0" xfId="51" applyNumberFormat="1" applyFont="1" applyAlignment="1">
      <alignment horizontal="left"/>
      <protection/>
    </xf>
    <xf numFmtId="0" fontId="2" fillId="0" borderId="0" xfId="51" applyFont="1">
      <alignment/>
      <protection/>
    </xf>
    <xf numFmtId="0" fontId="4" fillId="0" borderId="0" xfId="51" applyFont="1">
      <alignment/>
      <protection/>
    </xf>
    <xf numFmtId="0" fontId="5" fillId="14" borderId="0" xfId="51" applyFont="1" applyFill="1">
      <alignment/>
      <protection/>
    </xf>
    <xf numFmtId="164" fontId="3" fillId="0" borderId="0" xfId="51" applyNumberFormat="1" applyFont="1" applyAlignment="1">
      <alignment horizontal="left"/>
      <protection/>
    </xf>
    <xf numFmtId="0" fontId="3" fillId="24" borderId="0" xfId="51" applyFont="1" applyFill="1">
      <alignment/>
      <protection/>
    </xf>
    <xf numFmtId="0" fontId="3" fillId="24" borderId="0" xfId="51" applyFont="1" applyFill="1" applyAlignment="1">
      <alignment horizontal="right"/>
      <protection/>
    </xf>
    <xf numFmtId="164" fontId="3" fillId="24" borderId="0" xfId="51" applyNumberFormat="1" applyFont="1" applyFill="1" applyAlignment="1">
      <alignment horizontal="left"/>
      <protection/>
    </xf>
    <xf numFmtId="0" fontId="2" fillId="0" borderId="33" xfId="51" applyFont="1" applyBorder="1" applyAlignment="1">
      <alignment horizontal="right"/>
      <protection/>
    </xf>
    <xf numFmtId="0" fontId="3" fillId="0" borderId="22" xfId="51" applyFont="1" applyBorder="1" applyAlignment="1">
      <alignment horizontal="left"/>
      <protection/>
    </xf>
    <xf numFmtId="0" fontId="3" fillId="0" borderId="34" xfId="51" applyFont="1" applyBorder="1">
      <alignment/>
      <protection/>
    </xf>
    <xf numFmtId="0" fontId="3" fillId="24" borderId="23" xfId="51" applyFont="1" applyFill="1" applyBorder="1">
      <alignment/>
      <protection/>
    </xf>
    <xf numFmtId="0" fontId="1" fillId="0" borderId="0" xfId="51" applyFont="1" applyAlignment="1">
      <alignment horizontal="right"/>
      <protection/>
    </xf>
    <xf numFmtId="16" fontId="1" fillId="0" borderId="0" xfId="51" applyNumberFormat="1" applyFont="1">
      <alignment/>
      <protection/>
    </xf>
    <xf numFmtId="0" fontId="1" fillId="0" borderId="0" xfId="51" applyAlignment="1">
      <alignment horizontal="justify" vertical="center"/>
      <protection/>
    </xf>
    <xf numFmtId="0" fontId="6" fillId="0" borderId="0" xfId="51" applyFont="1" applyAlignment="1">
      <alignment horizontal="justify" vertical="center"/>
      <protection/>
    </xf>
    <xf numFmtId="164" fontId="1" fillId="0" borderId="0" xfId="51" applyNumberFormat="1">
      <alignment/>
      <protection/>
    </xf>
    <xf numFmtId="0" fontId="1" fillId="24" borderId="0" xfId="51" applyFill="1">
      <alignment/>
      <protection/>
    </xf>
    <xf numFmtId="0" fontId="7" fillId="0" borderId="10" xfId="51" applyFont="1" applyBorder="1" applyAlignment="1">
      <alignment/>
      <protection/>
    </xf>
    <xf numFmtId="0" fontId="1" fillId="0" borderId="11" xfId="51" applyBorder="1" applyAlignment="1">
      <alignment/>
      <protection/>
    </xf>
    <xf numFmtId="0" fontId="1" fillId="0" borderId="12" xfId="51" applyBorder="1" applyAlignment="1">
      <alignment/>
      <protection/>
    </xf>
    <xf numFmtId="0" fontId="2" fillId="0" borderId="35" xfId="51" applyFont="1" applyFill="1" applyBorder="1" applyAlignment="1">
      <alignment horizontal="justify" vertical="center"/>
      <protection/>
    </xf>
    <xf numFmtId="0" fontId="6" fillId="0" borderId="35" xfId="51" applyFont="1" applyBorder="1" applyAlignment="1">
      <alignment horizontal="justify" vertical="center"/>
      <protection/>
    </xf>
    <xf numFmtId="0" fontId="1" fillId="0" borderId="36" xfId="51" applyBorder="1">
      <alignment/>
      <protection/>
    </xf>
    <xf numFmtId="0" fontId="1" fillId="0" borderId="37" xfId="51" applyBorder="1">
      <alignment/>
      <protection/>
    </xf>
    <xf numFmtId="0" fontId="1" fillId="0" borderId="38" xfId="51" applyBorder="1">
      <alignment/>
      <protection/>
    </xf>
    <xf numFmtId="164" fontId="1" fillId="0" borderId="39" xfId="51" applyNumberFormat="1" applyBorder="1">
      <alignment/>
      <protection/>
    </xf>
    <xf numFmtId="164" fontId="1" fillId="0" borderId="40" xfId="51" applyNumberFormat="1" applyBorder="1">
      <alignment/>
      <protection/>
    </xf>
    <xf numFmtId="166" fontId="1" fillId="0" borderId="40" xfId="51" applyNumberFormat="1" applyBorder="1">
      <alignment/>
      <protection/>
    </xf>
    <xf numFmtId="164" fontId="1" fillId="0" borderId="41" xfId="51" applyNumberFormat="1" applyBorder="1">
      <alignment/>
      <protection/>
    </xf>
    <xf numFmtId="0" fontId="2" fillId="7" borderId="42" xfId="51" applyFont="1" applyFill="1" applyBorder="1">
      <alignment/>
      <protection/>
    </xf>
    <xf numFmtId="0" fontId="2" fillId="7" borderId="26" xfId="51" applyFont="1" applyFill="1" applyBorder="1">
      <alignment/>
      <protection/>
    </xf>
    <xf numFmtId="0" fontId="2" fillId="7" borderId="43" xfId="51" applyFont="1" applyFill="1" applyBorder="1">
      <alignment/>
      <protection/>
    </xf>
    <xf numFmtId="0" fontId="5" fillId="0" borderId="17" xfId="51" applyFont="1" applyBorder="1" applyAlignment="1">
      <alignment horizontal="center"/>
      <protection/>
    </xf>
    <xf numFmtId="0" fontId="2" fillId="0" borderId="0" xfId="51" applyFont="1" applyBorder="1">
      <alignment/>
      <protection/>
    </xf>
    <xf numFmtId="0" fontId="3" fillId="7" borderId="14" xfId="51" applyFont="1" applyFill="1" applyBorder="1">
      <alignment/>
      <protection/>
    </xf>
    <xf numFmtId="0" fontId="3" fillId="24" borderId="17" xfId="51" applyFont="1" applyFill="1" applyBorder="1">
      <alignment/>
      <protection/>
    </xf>
    <xf numFmtId="0" fontId="3" fillId="24" borderId="0" xfId="51" applyFont="1" applyFill="1" applyBorder="1">
      <alignment/>
      <protection/>
    </xf>
    <xf numFmtId="0" fontId="2" fillId="7" borderId="23" xfId="51" applyFont="1" applyFill="1" applyBorder="1">
      <alignment/>
      <protection/>
    </xf>
    <xf numFmtId="0" fontId="2" fillId="24" borderId="17" xfId="51" applyFont="1" applyFill="1" applyBorder="1">
      <alignment/>
      <protection/>
    </xf>
    <xf numFmtId="0" fontId="8" fillId="7" borderId="13" xfId="51" applyFont="1" applyFill="1" applyBorder="1">
      <alignment/>
      <protection/>
    </xf>
    <xf numFmtId="0" fontId="3" fillId="7" borderId="15" xfId="51" applyFont="1" applyFill="1" applyBorder="1">
      <alignment/>
      <protection/>
    </xf>
    <xf numFmtId="0" fontId="3" fillId="7" borderId="17" xfId="51" applyFont="1" applyFill="1" applyBorder="1">
      <alignment/>
      <protection/>
    </xf>
    <xf numFmtId="0" fontId="3" fillId="7" borderId="0" xfId="51" applyFont="1" applyFill="1">
      <alignment/>
      <protection/>
    </xf>
    <xf numFmtId="0" fontId="3" fillId="7" borderId="18" xfId="51" applyFont="1" applyFill="1" applyBorder="1">
      <alignment/>
      <protection/>
    </xf>
    <xf numFmtId="0" fontId="2" fillId="7" borderId="29" xfId="51" applyFont="1" applyFill="1" applyBorder="1">
      <alignment/>
      <protection/>
    </xf>
    <xf numFmtId="0" fontId="2" fillId="7" borderId="30" xfId="51" applyFont="1" applyFill="1" applyBorder="1">
      <alignment/>
      <protection/>
    </xf>
    <xf numFmtId="0" fontId="2" fillId="24" borderId="0" xfId="51" applyFont="1" applyFill="1" applyBorder="1">
      <alignment/>
      <protection/>
    </xf>
    <xf numFmtId="0" fontId="6" fillId="0" borderId="11" xfId="51" applyFont="1" applyBorder="1" applyAlignment="1">
      <alignment horizontal="justify" vertical="center"/>
      <protection/>
    </xf>
    <xf numFmtId="0" fontId="6" fillId="0" borderId="36" xfId="51" applyFont="1" applyBorder="1" applyAlignment="1">
      <alignment horizontal="justify" vertical="center"/>
      <protection/>
    </xf>
    <xf numFmtId="0" fontId="6" fillId="0" borderId="37" xfId="51" applyFont="1" applyBorder="1" applyAlignment="1">
      <alignment horizontal="justify" vertical="center"/>
      <protection/>
    </xf>
    <xf numFmtId="0" fontId="10" fillId="0" borderId="37" xfId="51" applyFont="1" applyBorder="1" applyAlignment="1">
      <alignment horizontal="center" vertical="center"/>
      <protection/>
    </xf>
    <xf numFmtId="0" fontId="10" fillId="0" borderId="38" xfId="51" applyFont="1" applyBorder="1" applyAlignment="1">
      <alignment horizontal="center" vertical="center"/>
      <protection/>
    </xf>
    <xf numFmtId="164" fontId="3" fillId="0" borderId="39" xfId="51" applyNumberFormat="1" applyFont="1" applyBorder="1" applyAlignment="1">
      <alignment horizontal="center"/>
      <protection/>
    </xf>
    <xf numFmtId="164" fontId="3" fillId="0" borderId="40" xfId="51" applyNumberFormat="1" applyFont="1" applyBorder="1" applyAlignment="1">
      <alignment horizontal="center"/>
      <protection/>
    </xf>
    <xf numFmtId="0" fontId="12" fillId="7" borderId="13" xfId="51" applyFont="1" applyFill="1" applyBorder="1">
      <alignment/>
      <protection/>
    </xf>
    <xf numFmtId="0" fontId="12" fillId="7" borderId="14" xfId="51" applyFont="1" applyFill="1" applyBorder="1">
      <alignment/>
      <protection/>
    </xf>
    <xf numFmtId="0" fontId="12" fillId="7" borderId="15" xfId="51" applyFont="1" applyFill="1" applyBorder="1">
      <alignment/>
      <protection/>
    </xf>
    <xf numFmtId="0" fontId="12" fillId="7" borderId="44" xfId="51" applyFont="1" applyFill="1" applyBorder="1">
      <alignment/>
      <protection/>
    </xf>
    <xf numFmtId="0" fontId="3" fillId="7" borderId="0" xfId="51" applyFont="1" applyFill="1" applyBorder="1">
      <alignment/>
      <protection/>
    </xf>
    <xf numFmtId="0" fontId="2" fillId="24" borderId="0" xfId="51" applyFont="1" applyFill="1">
      <alignment/>
      <protection/>
    </xf>
    <xf numFmtId="0" fontId="6" fillId="0" borderId="45" xfId="51" applyFont="1" applyBorder="1" applyAlignment="1">
      <alignment horizontal="justify" vertical="center"/>
      <protection/>
    </xf>
    <xf numFmtId="164" fontId="1" fillId="0" borderId="46" xfId="51" applyNumberFormat="1" applyBorder="1">
      <alignment/>
      <protection/>
    </xf>
    <xf numFmtId="166" fontId="1" fillId="0" borderId="47" xfId="51" applyNumberFormat="1" applyBorder="1">
      <alignment/>
      <protection/>
    </xf>
    <xf numFmtId="164" fontId="1" fillId="0" borderId="47" xfId="51" applyNumberFormat="1" applyBorder="1">
      <alignment/>
      <protection/>
    </xf>
    <xf numFmtId="164" fontId="1" fillId="0" borderId="48" xfId="51" applyNumberFormat="1" applyBorder="1">
      <alignment/>
      <protection/>
    </xf>
    <xf numFmtId="0" fontId="6" fillId="0" borderId="45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/>
      <protection/>
    </xf>
    <xf numFmtId="0" fontId="10" fillId="0" borderId="45" xfId="51" applyFont="1" applyBorder="1" applyAlignment="1">
      <alignment horizontal="center" vertical="center"/>
      <protection/>
    </xf>
    <xf numFmtId="0" fontId="10" fillId="0" borderId="12" xfId="51" applyFont="1" applyBorder="1" applyAlignment="1">
      <alignment horizontal="center" vertical="center"/>
      <protection/>
    </xf>
    <xf numFmtId="0" fontId="4" fillId="16" borderId="0" xfId="51" applyFont="1" applyFill="1">
      <alignment/>
      <protection/>
    </xf>
    <xf numFmtId="0" fontId="4" fillId="24" borderId="0" xfId="51" applyFont="1" applyFill="1">
      <alignment/>
      <protection/>
    </xf>
    <xf numFmtId="0" fontId="3" fillId="16" borderId="0" xfId="51" applyFont="1" applyFill="1">
      <alignment/>
      <protection/>
    </xf>
    <xf numFmtId="0" fontId="2" fillId="16" borderId="0" xfId="51" applyFont="1" applyFill="1">
      <alignment/>
      <protection/>
    </xf>
    <xf numFmtId="0" fontId="1" fillId="16" borderId="0" xfId="51" applyFill="1">
      <alignment/>
      <protection/>
    </xf>
    <xf numFmtId="0" fontId="3" fillId="16" borderId="22" xfId="51" applyFont="1" applyFill="1" applyBorder="1">
      <alignment/>
      <protection/>
    </xf>
    <xf numFmtId="0" fontId="5" fillId="16" borderId="49" xfId="51" applyFont="1" applyFill="1" applyBorder="1">
      <alignment/>
      <protection/>
    </xf>
    <xf numFmtId="0" fontId="4" fillId="16" borderId="50" xfId="51" applyFont="1" applyFill="1" applyBorder="1">
      <alignment/>
      <protection/>
    </xf>
    <xf numFmtId="0" fontId="3" fillId="16" borderId="21" xfId="51" applyFont="1" applyFill="1" applyBorder="1">
      <alignment/>
      <protection/>
    </xf>
    <xf numFmtId="164" fontId="2" fillId="16" borderId="0" xfId="51" applyNumberFormat="1" applyFont="1" applyFill="1" applyAlignment="1">
      <alignment horizontal="right"/>
      <protection/>
    </xf>
    <xf numFmtId="0" fontId="2" fillId="16" borderId="0" xfId="51" applyFont="1" applyFill="1" applyAlignment="1">
      <alignment horizontal="right"/>
      <protection/>
    </xf>
    <xf numFmtId="4" fontId="2" fillId="16" borderId="0" xfId="51" applyNumberFormat="1" applyFont="1" applyFill="1" applyAlignment="1">
      <alignment horizontal="center"/>
      <protection/>
    </xf>
    <xf numFmtId="0" fontId="2" fillId="16" borderId="0" xfId="51" applyFont="1" applyFill="1" applyBorder="1">
      <alignment/>
      <protection/>
    </xf>
    <xf numFmtId="0" fontId="1" fillId="17" borderId="0" xfId="51" applyFill="1" applyBorder="1">
      <alignment/>
      <protection/>
    </xf>
    <xf numFmtId="0" fontId="1" fillId="17" borderId="24" xfId="51" applyFill="1" applyBorder="1">
      <alignment/>
      <protection/>
    </xf>
    <xf numFmtId="164" fontId="2" fillId="25" borderId="44" xfId="51" applyNumberFormat="1" applyFont="1" applyFill="1" applyBorder="1" applyAlignment="1">
      <alignment horizontal="center"/>
      <protection/>
    </xf>
    <xf numFmtId="4" fontId="2" fillId="25" borderId="44" xfId="51" applyNumberFormat="1" applyFont="1" applyFill="1" applyBorder="1" applyAlignment="1">
      <alignment horizontal="center"/>
      <protection/>
    </xf>
    <xf numFmtId="0" fontId="14" fillId="16" borderId="0" xfId="51" applyFont="1" applyFill="1" applyBorder="1">
      <alignment/>
      <protection/>
    </xf>
    <xf numFmtId="16" fontId="2" fillId="16" borderId="0" xfId="51" applyNumberFormat="1" applyFont="1" applyFill="1">
      <alignment/>
      <protection/>
    </xf>
    <xf numFmtId="0" fontId="3" fillId="16" borderId="24" xfId="51" applyFont="1" applyFill="1" applyBorder="1">
      <alignment/>
      <protection/>
    </xf>
    <xf numFmtId="0" fontId="3" fillId="11" borderId="0" xfId="51" applyFont="1" applyFill="1">
      <alignment/>
      <protection/>
    </xf>
    <xf numFmtId="0" fontId="3" fillId="16" borderId="0" xfId="51" applyFont="1" applyFill="1" applyBorder="1">
      <alignment/>
      <protection/>
    </xf>
    <xf numFmtId="164" fontId="2" fillId="16" borderId="0" xfId="51" applyNumberFormat="1" applyFont="1" applyFill="1">
      <alignment/>
      <protection/>
    </xf>
    <xf numFmtId="0" fontId="3" fillId="16" borderId="33" xfId="51" applyFont="1" applyFill="1" applyBorder="1">
      <alignment/>
      <protection/>
    </xf>
    <xf numFmtId="0" fontId="3" fillId="16" borderId="34" xfId="51" applyFont="1" applyFill="1" applyBorder="1">
      <alignment/>
      <protection/>
    </xf>
    <xf numFmtId="0" fontId="4" fillId="16" borderId="19" xfId="51" applyFont="1" applyFill="1" applyBorder="1">
      <alignment/>
      <protection/>
    </xf>
    <xf numFmtId="0" fontId="4" fillId="16" borderId="20" xfId="51" applyFont="1" applyFill="1" applyBorder="1">
      <alignment/>
      <protection/>
    </xf>
    <xf numFmtId="164" fontId="2" fillId="16" borderId="0" xfId="51" applyNumberFormat="1" applyFont="1" applyFill="1" applyBorder="1" applyAlignment="1">
      <alignment horizontal="center"/>
      <protection/>
    </xf>
    <xf numFmtId="0" fontId="3" fillId="24" borderId="21" xfId="51" applyFont="1" applyFill="1" applyBorder="1">
      <alignment/>
      <protection/>
    </xf>
    <xf numFmtId="164" fontId="2" fillId="25" borderId="44" xfId="51" applyNumberFormat="1" applyFont="1" applyFill="1" applyBorder="1" applyAlignment="1">
      <alignment horizontal="right"/>
      <protection/>
    </xf>
    <xf numFmtId="16" fontId="2" fillId="16" borderId="0" xfId="51" applyNumberFormat="1" applyFont="1" applyFill="1" applyBorder="1">
      <alignment/>
      <protection/>
    </xf>
    <xf numFmtId="0" fontId="3" fillId="11" borderId="0" xfId="51" applyFont="1" applyFill="1" applyBorder="1">
      <alignment/>
      <protection/>
    </xf>
    <xf numFmtId="0" fontId="2" fillId="16" borderId="24" xfId="51" applyFont="1" applyFill="1" applyBorder="1">
      <alignment/>
      <protection/>
    </xf>
    <xf numFmtId="164" fontId="2" fillId="16" borderId="0" xfId="51" applyNumberFormat="1" applyFont="1" applyFill="1" applyBorder="1">
      <alignment/>
      <protection/>
    </xf>
    <xf numFmtId="0" fontId="2" fillId="16" borderId="0" xfId="51" applyFont="1" applyFill="1" applyBorder="1" applyAlignment="1">
      <alignment horizontal="center"/>
      <protection/>
    </xf>
    <xf numFmtId="0" fontId="3" fillId="16" borderId="49" xfId="51" applyFont="1" applyFill="1" applyBorder="1">
      <alignment/>
      <protection/>
    </xf>
    <xf numFmtId="0" fontId="3" fillId="16" borderId="19" xfId="51" applyFont="1" applyFill="1" applyBorder="1">
      <alignment/>
      <protection/>
    </xf>
    <xf numFmtId="0" fontId="3" fillId="16" borderId="20" xfId="51" applyFont="1" applyFill="1" applyBorder="1">
      <alignment/>
      <protection/>
    </xf>
    <xf numFmtId="0" fontId="4" fillId="16" borderId="0" xfId="51" applyFont="1" applyFill="1" applyBorder="1">
      <alignment/>
      <protection/>
    </xf>
    <xf numFmtId="0" fontId="4" fillId="16" borderId="24" xfId="51" applyFont="1" applyFill="1" applyBorder="1">
      <alignment/>
      <protection/>
    </xf>
    <xf numFmtId="0" fontId="1" fillId="0" borderId="21" xfId="51" applyBorder="1">
      <alignment/>
      <protection/>
    </xf>
    <xf numFmtId="0" fontId="2" fillId="16" borderId="0" xfId="51" applyFont="1" applyFill="1" applyBorder="1" applyAlignment="1">
      <alignment horizontal="right"/>
      <protection/>
    </xf>
    <xf numFmtId="0" fontId="2" fillId="16" borderId="21" xfId="51" applyFont="1" applyFill="1" applyBorder="1" applyAlignment="1">
      <alignment horizontal="left"/>
      <protection/>
    </xf>
    <xf numFmtId="164" fontId="2" fillId="16" borderId="21" xfId="51" applyNumberFormat="1" applyFont="1" applyFill="1" applyBorder="1" applyAlignment="1">
      <alignment horizontal="left"/>
      <protection/>
    </xf>
    <xf numFmtId="0" fontId="5" fillId="16" borderId="21" xfId="51" applyFont="1" applyFill="1" applyBorder="1" applyAlignment="1">
      <alignment horizontal="left"/>
      <protection/>
    </xf>
    <xf numFmtId="0" fontId="2" fillId="16" borderId="24" xfId="51" applyFont="1" applyFill="1" applyBorder="1" applyAlignment="1">
      <alignment horizontal="left"/>
      <protection/>
    </xf>
    <xf numFmtId="0" fontId="2" fillId="0" borderId="49" xfId="51" applyFont="1" applyBorder="1" applyAlignment="1">
      <alignment horizontal="center"/>
      <protection/>
    </xf>
    <xf numFmtId="0" fontId="3" fillId="0" borderId="49" xfId="51" applyFont="1" applyBorder="1" applyAlignment="1">
      <alignment horizontal="right"/>
      <protection/>
    </xf>
    <xf numFmtId="0" fontId="3" fillId="0" borderId="12" xfId="51" applyFont="1" applyBorder="1">
      <alignment/>
      <protection/>
    </xf>
    <xf numFmtId="0" fontId="1" fillId="0" borderId="43" xfId="51" applyBorder="1">
      <alignment/>
      <protection/>
    </xf>
    <xf numFmtId="164" fontId="3" fillId="4" borderId="35" xfId="51" applyNumberFormat="1" applyFont="1" applyFill="1" applyBorder="1" applyProtection="1">
      <alignment/>
      <protection hidden="1" locked="0"/>
    </xf>
    <xf numFmtId="164" fontId="3" fillId="4" borderId="28" xfId="51" applyNumberFormat="1" applyFont="1" applyFill="1" applyBorder="1" applyProtection="1">
      <alignment/>
      <protection hidden="1" locked="0"/>
    </xf>
    <xf numFmtId="164" fontId="3" fillId="4" borderId="45" xfId="51" applyNumberFormat="1" applyFont="1" applyFill="1" applyBorder="1" applyAlignment="1" applyProtection="1">
      <alignment horizontal="right"/>
      <protection hidden="1" locked="0"/>
    </xf>
    <xf numFmtId="164" fontId="3" fillId="4" borderId="51" xfId="51" applyNumberFormat="1" applyFont="1" applyFill="1" applyBorder="1" applyAlignment="1" applyProtection="1">
      <alignment horizontal="center"/>
      <protection hidden="1" locked="0"/>
    </xf>
    <xf numFmtId="0" fontId="3" fillId="4" borderId="44" xfId="51" applyFont="1" applyFill="1" applyBorder="1">
      <alignment/>
      <protection/>
    </xf>
    <xf numFmtId="164" fontId="3" fillId="5" borderId="51" xfId="51" applyNumberFormat="1" applyFont="1" applyFill="1" applyBorder="1" applyProtection="1">
      <alignment/>
      <protection hidden="1" locked="0"/>
    </xf>
    <xf numFmtId="164" fontId="3" fillId="5" borderId="28" xfId="51" applyNumberFormat="1" applyFont="1" applyFill="1" applyBorder="1" applyAlignment="1" applyProtection="1">
      <alignment horizontal="right"/>
      <protection hidden="1" locked="0"/>
    </xf>
    <xf numFmtId="164" fontId="3" fillId="5" borderId="18" xfId="51" applyNumberFormat="1" applyFont="1" applyFill="1" applyBorder="1" applyAlignment="1" applyProtection="1">
      <alignment horizontal="right"/>
      <protection hidden="1" locked="0"/>
    </xf>
    <xf numFmtId="164" fontId="3" fillId="5" borderId="45" xfId="51" applyNumberFormat="1" applyFont="1" applyFill="1" applyBorder="1" applyAlignment="1" applyProtection="1">
      <alignment horizontal="right"/>
      <protection hidden="1" locked="0"/>
    </xf>
    <xf numFmtId="164" fontId="3" fillId="5" borderId="35" xfId="51" applyNumberFormat="1" applyFont="1" applyFill="1" applyBorder="1" applyAlignment="1" applyProtection="1">
      <alignment horizontal="center"/>
      <protection hidden="1" locked="0"/>
    </xf>
    <xf numFmtId="164" fontId="3" fillId="5" borderId="0" xfId="51" applyNumberFormat="1" applyFont="1" applyFill="1" applyBorder="1" applyAlignment="1" applyProtection="1">
      <alignment horizontal="right"/>
      <protection hidden="1" locked="0"/>
    </xf>
    <xf numFmtId="0" fontId="3" fillId="5" borderId="27" xfId="51" applyFont="1" applyFill="1" applyBorder="1">
      <alignment/>
      <protection/>
    </xf>
    <xf numFmtId="164" fontId="3" fillId="15" borderId="35" xfId="51" applyNumberFormat="1" applyFont="1" applyFill="1" applyBorder="1" applyAlignment="1" applyProtection="1">
      <alignment horizontal="right"/>
      <protection hidden="1" locked="0"/>
    </xf>
    <xf numFmtId="164" fontId="3" fillId="15" borderId="22" xfId="51" applyNumberFormat="1" applyFont="1" applyFill="1" applyBorder="1" applyAlignment="1" applyProtection="1">
      <alignment horizontal="right"/>
      <protection hidden="1" locked="0"/>
    </xf>
    <xf numFmtId="16" fontId="3" fillId="4" borderId="45" xfId="51" applyNumberFormat="1" applyFont="1" applyFill="1" applyBorder="1" applyProtection="1">
      <alignment/>
      <protection hidden="1" locked="0"/>
    </xf>
    <xf numFmtId="0" fontId="3" fillId="21" borderId="0" xfId="51" applyFont="1" applyFill="1">
      <alignment/>
      <protection/>
    </xf>
    <xf numFmtId="164" fontId="3" fillId="21" borderId="0" xfId="51" applyNumberFormat="1" applyFont="1" applyFill="1" applyAlignment="1">
      <alignment horizontal="left"/>
      <protection/>
    </xf>
    <xf numFmtId="0" fontId="3" fillId="21" borderId="0" xfId="51" applyFont="1" applyFill="1" applyAlignment="1">
      <alignment horizontal="center"/>
      <protection/>
    </xf>
    <xf numFmtId="0" fontId="3" fillId="21" borderId="23" xfId="51" applyFont="1" applyFill="1" applyBorder="1">
      <alignment/>
      <protection/>
    </xf>
    <xf numFmtId="0" fontId="3" fillId="21" borderId="0" xfId="51" applyFont="1" applyFill="1" applyAlignment="1">
      <alignment horizontal="right"/>
      <protection/>
    </xf>
    <xf numFmtId="0" fontId="1" fillId="21" borderId="0" xfId="51" applyFill="1">
      <alignment/>
      <protection/>
    </xf>
    <xf numFmtId="0" fontId="3" fillId="21" borderId="23" xfId="51" applyFont="1" applyFill="1" applyBorder="1" applyAlignment="1">
      <alignment horizontal="center"/>
      <protection/>
    </xf>
    <xf numFmtId="0" fontId="2" fillId="21" borderId="52" xfId="51" applyFont="1" applyFill="1" applyBorder="1">
      <alignment/>
      <protection/>
    </xf>
    <xf numFmtId="0" fontId="2" fillId="21" borderId="53" xfId="51" applyFont="1" applyFill="1" applyBorder="1">
      <alignment/>
      <protection/>
    </xf>
    <xf numFmtId="0" fontId="3" fillId="21" borderId="53" xfId="51" applyFont="1" applyFill="1" applyBorder="1">
      <alignment/>
      <protection/>
    </xf>
    <xf numFmtId="0" fontId="3" fillId="21" borderId="54" xfId="51" applyFont="1" applyFill="1" applyBorder="1">
      <alignment/>
      <protection/>
    </xf>
    <xf numFmtId="0" fontId="3" fillId="21" borderId="29" xfId="51" applyFont="1" applyFill="1" applyBorder="1" applyAlignment="1">
      <alignment horizontal="center"/>
      <protection/>
    </xf>
    <xf numFmtId="0" fontId="2" fillId="21" borderId="27" xfId="51" applyFont="1" applyFill="1" applyBorder="1" applyAlignment="1">
      <alignment horizontal="center"/>
      <protection/>
    </xf>
    <xf numFmtId="0" fontId="3" fillId="21" borderId="26" xfId="51" applyFont="1" applyFill="1" applyBorder="1">
      <alignment/>
      <protection/>
    </xf>
    <xf numFmtId="0" fontId="3" fillId="21" borderId="55" xfId="51" applyFont="1" applyFill="1" applyBorder="1">
      <alignment/>
      <protection/>
    </xf>
    <xf numFmtId="164" fontId="2" fillId="21" borderId="56" xfId="51" applyNumberFormat="1" applyFont="1" applyFill="1" applyBorder="1" applyAlignment="1">
      <alignment horizontal="center"/>
      <protection/>
    </xf>
    <xf numFmtId="0" fontId="2" fillId="21" borderId="57" xfId="51" applyFont="1" applyFill="1" applyBorder="1" applyAlignment="1">
      <alignment horizontal="center"/>
      <protection/>
    </xf>
    <xf numFmtId="164" fontId="2" fillId="21" borderId="22" xfId="51" applyNumberFormat="1" applyFont="1" applyFill="1" applyBorder="1" applyAlignment="1">
      <alignment horizontal="center"/>
      <protection/>
    </xf>
    <xf numFmtId="0" fontId="2" fillId="21" borderId="34" xfId="51" applyFont="1" applyFill="1" applyBorder="1" applyAlignment="1">
      <alignment horizontal="center"/>
      <protection/>
    </xf>
    <xf numFmtId="0" fontId="3" fillId="21" borderId="13" xfId="51" applyFont="1" applyFill="1" applyBorder="1">
      <alignment/>
      <protection/>
    </xf>
    <xf numFmtId="0" fontId="2" fillId="21" borderId="14" xfId="51" applyFont="1" applyFill="1" applyBorder="1">
      <alignment/>
      <protection/>
    </xf>
    <xf numFmtId="0" fontId="3" fillId="21" borderId="14" xfId="51" applyFont="1" applyFill="1" applyBorder="1">
      <alignment/>
      <protection/>
    </xf>
    <xf numFmtId="0" fontId="2" fillId="21" borderId="25" xfId="51" applyFont="1" applyFill="1" applyBorder="1">
      <alignment/>
      <protection/>
    </xf>
    <xf numFmtId="0" fontId="2" fillId="21" borderId="58" xfId="51" applyFont="1" applyFill="1" applyBorder="1">
      <alignment/>
      <protection/>
    </xf>
    <xf numFmtId="0" fontId="2" fillId="21" borderId="43" xfId="51" applyFont="1" applyFill="1" applyBorder="1" applyAlignment="1">
      <alignment horizontal="center"/>
      <protection/>
    </xf>
    <xf numFmtId="0" fontId="3" fillId="21" borderId="25" xfId="51" applyFont="1" applyFill="1" applyBorder="1">
      <alignment/>
      <protection/>
    </xf>
    <xf numFmtId="164" fontId="2" fillId="21" borderId="29" xfId="51" applyNumberFormat="1" applyFont="1" applyFill="1" applyBorder="1">
      <alignment/>
      <protection/>
    </xf>
    <xf numFmtId="0" fontId="2" fillId="21" borderId="30" xfId="51" applyFont="1" applyFill="1" applyBorder="1">
      <alignment/>
      <protection/>
    </xf>
    <xf numFmtId="0" fontId="2" fillId="21" borderId="30" xfId="51" applyFont="1" applyFill="1" applyBorder="1" applyAlignment="1">
      <alignment horizontal="center"/>
      <protection/>
    </xf>
    <xf numFmtId="164" fontId="2" fillId="21" borderId="23" xfId="51" applyNumberFormat="1" applyFont="1" applyFill="1" applyBorder="1">
      <alignment/>
      <protection/>
    </xf>
    <xf numFmtId="0" fontId="2" fillId="21" borderId="23" xfId="51" applyFont="1" applyFill="1" applyBorder="1">
      <alignment/>
      <protection/>
    </xf>
    <xf numFmtId="0" fontId="2" fillId="21" borderId="29" xfId="51" applyFont="1" applyFill="1" applyBorder="1" applyAlignment="1">
      <alignment horizontal="center"/>
      <protection/>
    </xf>
    <xf numFmtId="0" fontId="3" fillId="21" borderId="25" xfId="51" applyFont="1" applyFill="1" applyBorder="1" applyAlignment="1">
      <alignment horizontal="left"/>
      <protection/>
    </xf>
    <xf numFmtId="0" fontId="3" fillId="21" borderId="26" xfId="51" applyFont="1" applyFill="1" applyBorder="1" applyAlignment="1">
      <alignment horizontal="left"/>
      <protection/>
    </xf>
    <xf numFmtId="164" fontId="2" fillId="21" borderId="29" xfId="51" applyNumberFormat="1" applyFont="1" applyFill="1" applyBorder="1" applyAlignment="1">
      <alignment horizontal="center"/>
      <protection/>
    </xf>
    <xf numFmtId="0" fontId="4" fillId="0" borderId="0" xfId="51" applyFont="1" applyFill="1">
      <alignment/>
      <protection/>
    </xf>
    <xf numFmtId="0" fontId="5" fillId="0" borderId="0" xfId="51" applyFont="1" applyFill="1">
      <alignment/>
      <protection/>
    </xf>
    <xf numFmtId="0" fontId="6" fillId="0" borderId="10" xfId="51" applyFont="1" applyBorder="1" applyAlignment="1">
      <alignment horizontal="center"/>
      <protection/>
    </xf>
    <xf numFmtId="0" fontId="6" fillId="0" borderId="11" xfId="51" applyFont="1" applyBorder="1" applyAlignment="1">
      <alignment horizontal="center"/>
      <protection/>
    </xf>
    <xf numFmtId="0" fontId="6" fillId="0" borderId="12" xfId="51" applyFont="1" applyBorder="1" applyAlignment="1">
      <alignment horizontal="center"/>
      <protection/>
    </xf>
    <xf numFmtId="0" fontId="5" fillId="16" borderId="19" xfId="51" applyFont="1" applyFill="1" applyBorder="1" applyAlignment="1">
      <alignment horizontal="center"/>
      <protection/>
    </xf>
    <xf numFmtId="0" fontId="5" fillId="16" borderId="10" xfId="51" applyFont="1" applyFill="1" applyBorder="1" applyAlignment="1">
      <alignment horizontal="center"/>
      <protection/>
    </xf>
    <xf numFmtId="0" fontId="5" fillId="16" borderId="11" xfId="51" applyFont="1" applyFill="1" applyBorder="1" applyAlignment="1">
      <alignment horizontal="center"/>
      <protection/>
    </xf>
    <xf numFmtId="0" fontId="5" fillId="16" borderId="12" xfId="51" applyFont="1" applyFill="1" applyBorder="1" applyAlignment="1">
      <alignment horizontal="center"/>
      <protection/>
    </xf>
    <xf numFmtId="0" fontId="6" fillId="0" borderId="10" xfId="51" applyFont="1" applyBorder="1" applyAlignment="1">
      <alignment horizontal="center" vertical="center"/>
      <protection/>
    </xf>
    <xf numFmtId="0" fontId="6" fillId="0" borderId="11" xfId="51" applyFont="1" applyBorder="1" applyAlignment="1">
      <alignment horizontal="center" vertical="center"/>
      <protection/>
    </xf>
    <xf numFmtId="0" fontId="6" fillId="0" borderId="10" xfId="51" applyFont="1" applyBorder="1" applyAlignment="1">
      <alignment horizontal="justify" vertical="center"/>
      <protection/>
    </xf>
    <xf numFmtId="0" fontId="6" fillId="0" borderId="11" xfId="51" applyFont="1" applyBorder="1" applyAlignment="1">
      <alignment horizontal="justify" vertical="center"/>
      <protection/>
    </xf>
    <xf numFmtId="0" fontId="6" fillId="0" borderId="12" xfId="51" applyFont="1" applyBorder="1" applyAlignment="1">
      <alignment horizontal="justify" vertical="center"/>
      <protection/>
    </xf>
    <xf numFmtId="0" fontId="6" fillId="0" borderId="12" xfId="51" applyFont="1" applyBorder="1" applyAlignment="1">
      <alignment horizontal="center" vertical="center"/>
      <protection/>
    </xf>
    <xf numFmtId="0" fontId="2" fillId="10" borderId="10" xfId="51" applyFont="1" applyFill="1" applyBorder="1" applyAlignment="1">
      <alignment horizontal="center"/>
      <protection/>
    </xf>
    <xf numFmtId="0" fontId="2" fillId="10" borderId="11" xfId="51" applyFont="1" applyFill="1" applyBorder="1" applyAlignment="1">
      <alignment horizontal="center"/>
      <protection/>
    </xf>
    <xf numFmtId="0" fontId="2" fillId="10" borderId="16" xfId="51" applyFont="1" applyFill="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" fillId="0" borderId="0" xfId="51" applyFont="1" applyBorder="1" applyAlignment="1">
      <alignment horizontal="center"/>
      <protection/>
    </xf>
    <xf numFmtId="0" fontId="2" fillId="0" borderId="19" xfId="51" applyFont="1" applyBorder="1" applyAlignment="1">
      <alignment horizontal="center"/>
      <protection/>
    </xf>
    <xf numFmtId="0" fontId="3" fillId="0" borderId="43" xfId="51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139</xdr:row>
      <xdr:rowOff>161925</xdr:rowOff>
    </xdr:from>
    <xdr:to>
      <xdr:col>5</xdr:col>
      <xdr:colOff>19050</xdr:colOff>
      <xdr:row>140</xdr:row>
      <xdr:rowOff>47625</xdr:rowOff>
    </xdr:to>
    <xdr:sp>
      <xdr:nvSpPr>
        <xdr:cNvPr id="1" name="Oval 1"/>
        <xdr:cNvSpPr>
          <a:spLocks/>
        </xdr:cNvSpPr>
      </xdr:nvSpPr>
      <xdr:spPr>
        <a:xfrm>
          <a:off x="2333625" y="275082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103</xdr:row>
      <xdr:rowOff>0</xdr:rowOff>
    </xdr:from>
    <xdr:to>
      <xdr:col>8</xdr:col>
      <xdr:colOff>552450</xdr:colOff>
      <xdr:row>103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33450" y="2112645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102</xdr:row>
      <xdr:rowOff>85725</xdr:rowOff>
    </xdr:from>
    <xdr:to>
      <xdr:col>3</xdr:col>
      <xdr:colOff>180975</xdr:colOff>
      <xdr:row>103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942975" y="21050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571500</xdr:colOff>
      <xdr:row>102</xdr:row>
      <xdr:rowOff>85725</xdr:rowOff>
    </xdr:from>
    <xdr:to>
      <xdr:col>8</xdr:col>
      <xdr:colOff>571500</xdr:colOff>
      <xdr:row>103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210175" y="21050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102</xdr:row>
      <xdr:rowOff>152400</xdr:rowOff>
    </xdr:from>
    <xdr:to>
      <xdr:col>3</xdr:col>
      <xdr:colOff>209550</xdr:colOff>
      <xdr:row>103</xdr:row>
      <xdr:rowOff>19050</xdr:rowOff>
    </xdr:to>
    <xdr:sp>
      <xdr:nvSpPr>
        <xdr:cNvPr id="5" name="Oval 5"/>
        <xdr:cNvSpPr>
          <a:spLocks/>
        </xdr:cNvSpPr>
      </xdr:nvSpPr>
      <xdr:spPr>
        <a:xfrm>
          <a:off x="933450" y="21116925"/>
          <a:ext cx="38100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552450</xdr:colOff>
      <xdr:row>102</xdr:row>
      <xdr:rowOff>152400</xdr:rowOff>
    </xdr:from>
    <xdr:to>
      <xdr:col>8</xdr:col>
      <xdr:colOff>590550</xdr:colOff>
      <xdr:row>103</xdr:row>
      <xdr:rowOff>28575</xdr:rowOff>
    </xdr:to>
    <xdr:sp>
      <xdr:nvSpPr>
        <xdr:cNvPr id="6" name="Oval 6"/>
        <xdr:cNvSpPr>
          <a:spLocks/>
        </xdr:cNvSpPr>
      </xdr:nvSpPr>
      <xdr:spPr>
        <a:xfrm>
          <a:off x="5191125" y="211169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95</xdr:row>
      <xdr:rowOff>123825</xdr:rowOff>
    </xdr:from>
    <xdr:to>
      <xdr:col>3</xdr:col>
      <xdr:colOff>219075</xdr:colOff>
      <xdr:row>96</xdr:row>
      <xdr:rowOff>0</xdr:rowOff>
    </xdr:to>
    <xdr:sp>
      <xdr:nvSpPr>
        <xdr:cNvPr id="7" name="Oval 7"/>
        <xdr:cNvSpPr>
          <a:spLocks/>
        </xdr:cNvSpPr>
      </xdr:nvSpPr>
      <xdr:spPr>
        <a:xfrm>
          <a:off x="942975" y="19945350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447675</xdr:colOff>
      <xdr:row>95</xdr:row>
      <xdr:rowOff>123825</xdr:rowOff>
    </xdr:from>
    <xdr:to>
      <xdr:col>4</xdr:col>
      <xdr:colOff>485775</xdr:colOff>
      <xdr:row>96</xdr:row>
      <xdr:rowOff>0</xdr:rowOff>
    </xdr:to>
    <xdr:sp>
      <xdr:nvSpPr>
        <xdr:cNvPr id="8" name="Oval 8"/>
        <xdr:cNvSpPr>
          <a:spLocks/>
        </xdr:cNvSpPr>
      </xdr:nvSpPr>
      <xdr:spPr>
        <a:xfrm>
          <a:off x="2038350" y="199453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209550</xdr:colOff>
      <xdr:row>95</xdr:row>
      <xdr:rowOff>142875</xdr:rowOff>
    </xdr:from>
    <xdr:to>
      <xdr:col>7</xdr:col>
      <xdr:colOff>247650</xdr:colOff>
      <xdr:row>96</xdr:row>
      <xdr:rowOff>19050</xdr:rowOff>
    </xdr:to>
    <xdr:sp>
      <xdr:nvSpPr>
        <xdr:cNvPr id="9" name="Oval 9"/>
        <xdr:cNvSpPr>
          <a:spLocks/>
        </xdr:cNvSpPr>
      </xdr:nvSpPr>
      <xdr:spPr>
        <a:xfrm>
          <a:off x="4086225" y="199644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95</xdr:row>
      <xdr:rowOff>142875</xdr:rowOff>
    </xdr:from>
    <xdr:to>
      <xdr:col>4</xdr:col>
      <xdr:colOff>485775</xdr:colOff>
      <xdr:row>95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952500" y="199644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228600</xdr:colOff>
      <xdr:row>95</xdr:row>
      <xdr:rowOff>161925</xdr:rowOff>
    </xdr:from>
    <xdr:to>
      <xdr:col>8</xdr:col>
      <xdr:colOff>504825</xdr:colOff>
      <xdr:row>95</xdr:row>
      <xdr:rowOff>161925</xdr:rowOff>
    </xdr:to>
    <xdr:sp>
      <xdr:nvSpPr>
        <xdr:cNvPr id="11" name="Line 11"/>
        <xdr:cNvSpPr>
          <a:spLocks/>
        </xdr:cNvSpPr>
      </xdr:nvSpPr>
      <xdr:spPr>
        <a:xfrm flipV="1">
          <a:off x="4105275" y="199834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95</xdr:row>
      <xdr:rowOff>85725</xdr:rowOff>
    </xdr:from>
    <xdr:to>
      <xdr:col>3</xdr:col>
      <xdr:colOff>200025</xdr:colOff>
      <xdr:row>96</xdr:row>
      <xdr:rowOff>47625</xdr:rowOff>
    </xdr:to>
    <xdr:sp>
      <xdr:nvSpPr>
        <xdr:cNvPr id="12" name="Line 12"/>
        <xdr:cNvSpPr>
          <a:spLocks/>
        </xdr:cNvSpPr>
      </xdr:nvSpPr>
      <xdr:spPr>
        <a:xfrm>
          <a:off x="962025" y="199072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95</xdr:row>
      <xdr:rowOff>95250</xdr:rowOff>
    </xdr:from>
    <xdr:to>
      <xdr:col>4</xdr:col>
      <xdr:colOff>466725</xdr:colOff>
      <xdr:row>96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2057400" y="199167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228600</xdr:colOff>
      <xdr:row>95</xdr:row>
      <xdr:rowOff>95250</xdr:rowOff>
    </xdr:from>
    <xdr:to>
      <xdr:col>7</xdr:col>
      <xdr:colOff>228600</xdr:colOff>
      <xdr:row>96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4105275" y="199167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514350</xdr:colOff>
      <xdr:row>95</xdr:row>
      <xdr:rowOff>95250</xdr:rowOff>
    </xdr:from>
    <xdr:to>
      <xdr:col>8</xdr:col>
      <xdr:colOff>514350</xdr:colOff>
      <xdr:row>96</xdr:row>
      <xdr:rowOff>57150</xdr:rowOff>
    </xdr:to>
    <xdr:sp>
      <xdr:nvSpPr>
        <xdr:cNvPr id="15" name="Line 15"/>
        <xdr:cNvSpPr>
          <a:spLocks/>
        </xdr:cNvSpPr>
      </xdr:nvSpPr>
      <xdr:spPr>
        <a:xfrm>
          <a:off x="5153025" y="199167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495300</xdr:colOff>
      <xdr:row>95</xdr:row>
      <xdr:rowOff>133350</xdr:rowOff>
    </xdr:from>
    <xdr:to>
      <xdr:col>8</xdr:col>
      <xdr:colOff>533400</xdr:colOff>
      <xdr:row>96</xdr:row>
      <xdr:rowOff>9525</xdr:rowOff>
    </xdr:to>
    <xdr:sp>
      <xdr:nvSpPr>
        <xdr:cNvPr id="16" name="Oval 16"/>
        <xdr:cNvSpPr>
          <a:spLocks/>
        </xdr:cNvSpPr>
      </xdr:nvSpPr>
      <xdr:spPr>
        <a:xfrm>
          <a:off x="5133975" y="199548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98</xdr:row>
      <xdr:rowOff>9525</xdr:rowOff>
    </xdr:from>
    <xdr:to>
      <xdr:col>8</xdr:col>
      <xdr:colOff>561975</xdr:colOff>
      <xdr:row>101</xdr:row>
      <xdr:rowOff>19050</xdr:rowOff>
    </xdr:to>
    <xdr:sp>
      <xdr:nvSpPr>
        <xdr:cNvPr id="17" name="Rectangle 17"/>
        <xdr:cNvSpPr>
          <a:spLocks/>
        </xdr:cNvSpPr>
      </xdr:nvSpPr>
      <xdr:spPr>
        <a:xfrm>
          <a:off x="942975" y="20316825"/>
          <a:ext cx="4257675" cy="5048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98</xdr:row>
      <xdr:rowOff>142875</xdr:rowOff>
    </xdr:from>
    <xdr:to>
      <xdr:col>8</xdr:col>
      <xdr:colOff>552450</xdr:colOff>
      <xdr:row>98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962025" y="20450175"/>
          <a:ext cx="42291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100</xdr:row>
      <xdr:rowOff>114300</xdr:rowOff>
    </xdr:from>
    <xdr:to>
      <xdr:col>8</xdr:col>
      <xdr:colOff>571500</xdr:colOff>
      <xdr:row>100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971550" y="20754975"/>
          <a:ext cx="4238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98</xdr:row>
      <xdr:rowOff>85725</xdr:rowOff>
    </xdr:from>
    <xdr:to>
      <xdr:col>4</xdr:col>
      <xdr:colOff>409575</xdr:colOff>
      <xdr:row>98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952500" y="20393025"/>
          <a:ext cx="1047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276225</xdr:colOff>
      <xdr:row>98</xdr:row>
      <xdr:rowOff>85725</xdr:rowOff>
    </xdr:from>
    <xdr:to>
      <xdr:col>8</xdr:col>
      <xdr:colOff>561975</xdr:colOff>
      <xdr:row>98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4152900" y="20393025"/>
          <a:ext cx="1047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113</xdr:row>
      <xdr:rowOff>19050</xdr:rowOff>
    </xdr:from>
    <xdr:to>
      <xdr:col>2</xdr:col>
      <xdr:colOff>723900</xdr:colOff>
      <xdr:row>113</xdr:row>
      <xdr:rowOff>19050</xdr:rowOff>
    </xdr:to>
    <xdr:sp>
      <xdr:nvSpPr>
        <xdr:cNvPr id="22" name="Line 22"/>
        <xdr:cNvSpPr>
          <a:spLocks/>
        </xdr:cNvSpPr>
      </xdr:nvSpPr>
      <xdr:spPr>
        <a:xfrm flipV="1">
          <a:off x="19050" y="22860000"/>
          <a:ext cx="7143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114</xdr:row>
      <xdr:rowOff>19050</xdr:rowOff>
    </xdr:from>
    <xdr:to>
      <xdr:col>2</xdr:col>
      <xdr:colOff>219075</xdr:colOff>
      <xdr:row>114</xdr:row>
      <xdr:rowOff>19050</xdr:rowOff>
    </xdr:to>
    <xdr:sp>
      <xdr:nvSpPr>
        <xdr:cNvPr id="23" name="Line 23"/>
        <xdr:cNvSpPr>
          <a:spLocks/>
        </xdr:cNvSpPr>
      </xdr:nvSpPr>
      <xdr:spPr>
        <a:xfrm flipV="1">
          <a:off x="28575" y="230219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114</xdr:row>
      <xdr:rowOff>9525</xdr:rowOff>
    </xdr:from>
    <xdr:to>
      <xdr:col>2</xdr:col>
      <xdr:colOff>219075</xdr:colOff>
      <xdr:row>114</xdr:row>
      <xdr:rowOff>9525</xdr:rowOff>
    </xdr:to>
    <xdr:sp>
      <xdr:nvSpPr>
        <xdr:cNvPr id="24" name="Line 24"/>
        <xdr:cNvSpPr>
          <a:spLocks/>
        </xdr:cNvSpPr>
      </xdr:nvSpPr>
      <xdr:spPr>
        <a:xfrm flipV="1">
          <a:off x="28575" y="230124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114</xdr:row>
      <xdr:rowOff>9525</xdr:rowOff>
    </xdr:from>
    <xdr:to>
      <xdr:col>2</xdr:col>
      <xdr:colOff>200025</xdr:colOff>
      <xdr:row>116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200025" y="230124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114</xdr:row>
      <xdr:rowOff>19050</xdr:rowOff>
    </xdr:from>
    <xdr:to>
      <xdr:col>2</xdr:col>
      <xdr:colOff>485775</xdr:colOff>
      <xdr:row>116</xdr:row>
      <xdr:rowOff>19050</xdr:rowOff>
    </xdr:to>
    <xdr:sp>
      <xdr:nvSpPr>
        <xdr:cNvPr id="26" name="Line 26"/>
        <xdr:cNvSpPr>
          <a:spLocks/>
        </xdr:cNvSpPr>
      </xdr:nvSpPr>
      <xdr:spPr>
        <a:xfrm>
          <a:off x="485775" y="230219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180975</xdr:colOff>
      <xdr:row>116</xdr:row>
      <xdr:rowOff>19050</xdr:rowOff>
    </xdr:from>
    <xdr:to>
      <xdr:col>2</xdr:col>
      <xdr:colOff>485775</xdr:colOff>
      <xdr:row>116</xdr:row>
      <xdr:rowOff>19050</xdr:rowOff>
    </xdr:to>
    <xdr:sp>
      <xdr:nvSpPr>
        <xdr:cNvPr id="27" name="Line 27"/>
        <xdr:cNvSpPr>
          <a:spLocks/>
        </xdr:cNvSpPr>
      </xdr:nvSpPr>
      <xdr:spPr>
        <a:xfrm>
          <a:off x="180975" y="23345775"/>
          <a:ext cx="3048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118</xdr:row>
      <xdr:rowOff>19050</xdr:rowOff>
    </xdr:from>
    <xdr:to>
      <xdr:col>8</xdr:col>
      <xdr:colOff>571500</xdr:colOff>
      <xdr:row>118</xdr:row>
      <xdr:rowOff>19050</xdr:rowOff>
    </xdr:to>
    <xdr:sp>
      <xdr:nvSpPr>
        <xdr:cNvPr id="28" name="Line 28"/>
        <xdr:cNvSpPr>
          <a:spLocks/>
        </xdr:cNvSpPr>
      </xdr:nvSpPr>
      <xdr:spPr>
        <a:xfrm flipV="1">
          <a:off x="971550" y="23669625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117</xdr:row>
      <xdr:rowOff>85725</xdr:rowOff>
    </xdr:from>
    <xdr:to>
      <xdr:col>3</xdr:col>
      <xdr:colOff>200025</xdr:colOff>
      <xdr:row>118</xdr:row>
      <xdr:rowOff>114300</xdr:rowOff>
    </xdr:to>
    <xdr:sp>
      <xdr:nvSpPr>
        <xdr:cNvPr id="29" name="Line 29"/>
        <xdr:cNvSpPr>
          <a:spLocks/>
        </xdr:cNvSpPr>
      </xdr:nvSpPr>
      <xdr:spPr>
        <a:xfrm flipH="1">
          <a:off x="962025" y="23574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117</xdr:row>
      <xdr:rowOff>95250</xdr:rowOff>
    </xdr:from>
    <xdr:to>
      <xdr:col>8</xdr:col>
      <xdr:colOff>581025</xdr:colOff>
      <xdr:row>118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5219700" y="23583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117</xdr:row>
      <xdr:rowOff>161925</xdr:rowOff>
    </xdr:from>
    <xdr:to>
      <xdr:col>3</xdr:col>
      <xdr:colOff>228600</xdr:colOff>
      <xdr:row>118</xdr:row>
      <xdr:rowOff>38100</xdr:rowOff>
    </xdr:to>
    <xdr:sp>
      <xdr:nvSpPr>
        <xdr:cNvPr id="31" name="Oval 31"/>
        <xdr:cNvSpPr>
          <a:spLocks/>
        </xdr:cNvSpPr>
      </xdr:nvSpPr>
      <xdr:spPr>
        <a:xfrm>
          <a:off x="952500" y="236505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552450</xdr:colOff>
      <xdr:row>118</xdr:row>
      <xdr:rowOff>0</xdr:rowOff>
    </xdr:from>
    <xdr:to>
      <xdr:col>8</xdr:col>
      <xdr:colOff>590550</xdr:colOff>
      <xdr:row>118</xdr:row>
      <xdr:rowOff>38100</xdr:rowOff>
    </xdr:to>
    <xdr:sp>
      <xdr:nvSpPr>
        <xdr:cNvPr id="32" name="Oval 32"/>
        <xdr:cNvSpPr>
          <a:spLocks/>
        </xdr:cNvSpPr>
      </xdr:nvSpPr>
      <xdr:spPr>
        <a:xfrm>
          <a:off x="5191125" y="236505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110</xdr:row>
      <xdr:rowOff>152400</xdr:rowOff>
    </xdr:from>
    <xdr:to>
      <xdr:col>3</xdr:col>
      <xdr:colOff>219075</xdr:colOff>
      <xdr:row>111</xdr:row>
      <xdr:rowOff>28575</xdr:rowOff>
    </xdr:to>
    <xdr:sp>
      <xdr:nvSpPr>
        <xdr:cNvPr id="33" name="Oval 33"/>
        <xdr:cNvSpPr>
          <a:spLocks/>
        </xdr:cNvSpPr>
      </xdr:nvSpPr>
      <xdr:spPr>
        <a:xfrm>
          <a:off x="942975" y="22507575"/>
          <a:ext cx="2857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110</xdr:row>
      <xdr:rowOff>142875</xdr:rowOff>
    </xdr:from>
    <xdr:to>
      <xdr:col>4</xdr:col>
      <xdr:colOff>409575</xdr:colOff>
      <xdr:row>111</xdr:row>
      <xdr:rowOff>19050</xdr:rowOff>
    </xdr:to>
    <xdr:sp>
      <xdr:nvSpPr>
        <xdr:cNvPr id="34" name="Oval 34"/>
        <xdr:cNvSpPr>
          <a:spLocks/>
        </xdr:cNvSpPr>
      </xdr:nvSpPr>
      <xdr:spPr>
        <a:xfrm>
          <a:off x="1962150" y="224980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110</xdr:row>
      <xdr:rowOff>142875</xdr:rowOff>
    </xdr:from>
    <xdr:to>
      <xdr:col>7</xdr:col>
      <xdr:colOff>285750</xdr:colOff>
      <xdr:row>111</xdr:row>
      <xdr:rowOff>19050</xdr:rowOff>
    </xdr:to>
    <xdr:sp>
      <xdr:nvSpPr>
        <xdr:cNvPr id="35" name="Oval 35"/>
        <xdr:cNvSpPr>
          <a:spLocks/>
        </xdr:cNvSpPr>
      </xdr:nvSpPr>
      <xdr:spPr>
        <a:xfrm>
          <a:off x="4124325" y="224980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111</xdr:row>
      <xdr:rowOff>0</xdr:rowOff>
    </xdr:from>
    <xdr:to>
      <xdr:col>4</xdr:col>
      <xdr:colOff>390525</xdr:colOff>
      <xdr:row>111</xdr:row>
      <xdr:rowOff>0</xdr:rowOff>
    </xdr:to>
    <xdr:sp>
      <xdr:nvSpPr>
        <xdr:cNvPr id="36" name="Line 36"/>
        <xdr:cNvSpPr>
          <a:spLocks/>
        </xdr:cNvSpPr>
      </xdr:nvSpPr>
      <xdr:spPr>
        <a:xfrm>
          <a:off x="971550" y="225171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110</xdr:row>
      <xdr:rowOff>161925</xdr:rowOff>
    </xdr:from>
    <xdr:to>
      <xdr:col>8</xdr:col>
      <xdr:colOff>542925</xdr:colOff>
      <xdr:row>110</xdr:row>
      <xdr:rowOff>161925</xdr:rowOff>
    </xdr:to>
    <xdr:sp>
      <xdr:nvSpPr>
        <xdr:cNvPr id="37" name="Line 37"/>
        <xdr:cNvSpPr>
          <a:spLocks/>
        </xdr:cNvSpPr>
      </xdr:nvSpPr>
      <xdr:spPr>
        <a:xfrm flipV="1">
          <a:off x="4143375" y="225171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110</xdr:row>
      <xdr:rowOff>104775</xdr:rowOff>
    </xdr:from>
    <xdr:to>
      <xdr:col>3</xdr:col>
      <xdr:colOff>209550</xdr:colOff>
      <xdr:row>111</xdr:row>
      <xdr:rowOff>66675</xdr:rowOff>
    </xdr:to>
    <xdr:sp>
      <xdr:nvSpPr>
        <xdr:cNvPr id="38" name="Line 38"/>
        <xdr:cNvSpPr>
          <a:spLocks/>
        </xdr:cNvSpPr>
      </xdr:nvSpPr>
      <xdr:spPr>
        <a:xfrm>
          <a:off x="971550" y="224599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390525</xdr:colOff>
      <xdr:row>110</xdr:row>
      <xdr:rowOff>104775</xdr:rowOff>
    </xdr:from>
    <xdr:to>
      <xdr:col>4</xdr:col>
      <xdr:colOff>390525</xdr:colOff>
      <xdr:row>111</xdr:row>
      <xdr:rowOff>57150</xdr:rowOff>
    </xdr:to>
    <xdr:sp>
      <xdr:nvSpPr>
        <xdr:cNvPr id="39" name="Line 39"/>
        <xdr:cNvSpPr>
          <a:spLocks/>
        </xdr:cNvSpPr>
      </xdr:nvSpPr>
      <xdr:spPr>
        <a:xfrm>
          <a:off x="1981200" y="224599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110</xdr:row>
      <xdr:rowOff>95250</xdr:rowOff>
    </xdr:from>
    <xdr:to>
      <xdr:col>7</xdr:col>
      <xdr:colOff>266700</xdr:colOff>
      <xdr:row>111</xdr:row>
      <xdr:rowOff>57150</xdr:rowOff>
    </xdr:to>
    <xdr:sp>
      <xdr:nvSpPr>
        <xdr:cNvPr id="40" name="Line 40"/>
        <xdr:cNvSpPr>
          <a:spLocks/>
        </xdr:cNvSpPr>
      </xdr:nvSpPr>
      <xdr:spPr>
        <a:xfrm>
          <a:off x="4143375" y="224504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561975</xdr:colOff>
      <xdr:row>110</xdr:row>
      <xdr:rowOff>95250</xdr:rowOff>
    </xdr:from>
    <xdr:to>
      <xdr:col>8</xdr:col>
      <xdr:colOff>561975</xdr:colOff>
      <xdr:row>111</xdr:row>
      <xdr:rowOff>57150</xdr:rowOff>
    </xdr:to>
    <xdr:sp>
      <xdr:nvSpPr>
        <xdr:cNvPr id="41" name="Line 41"/>
        <xdr:cNvSpPr>
          <a:spLocks/>
        </xdr:cNvSpPr>
      </xdr:nvSpPr>
      <xdr:spPr>
        <a:xfrm>
          <a:off x="5200650" y="224504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533400</xdr:colOff>
      <xdr:row>110</xdr:row>
      <xdr:rowOff>142875</xdr:rowOff>
    </xdr:from>
    <xdr:to>
      <xdr:col>8</xdr:col>
      <xdr:colOff>571500</xdr:colOff>
      <xdr:row>111</xdr:row>
      <xdr:rowOff>19050</xdr:rowOff>
    </xdr:to>
    <xdr:sp>
      <xdr:nvSpPr>
        <xdr:cNvPr id="42" name="Oval 42"/>
        <xdr:cNvSpPr>
          <a:spLocks/>
        </xdr:cNvSpPr>
      </xdr:nvSpPr>
      <xdr:spPr>
        <a:xfrm>
          <a:off x="5172075" y="224980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113</xdr:row>
      <xdr:rowOff>19050</xdr:rowOff>
    </xdr:from>
    <xdr:to>
      <xdr:col>8</xdr:col>
      <xdr:colOff>571500</xdr:colOff>
      <xdr:row>116</xdr:row>
      <xdr:rowOff>19050</xdr:rowOff>
    </xdr:to>
    <xdr:sp>
      <xdr:nvSpPr>
        <xdr:cNvPr id="43" name="Rectangle 43"/>
        <xdr:cNvSpPr>
          <a:spLocks/>
        </xdr:cNvSpPr>
      </xdr:nvSpPr>
      <xdr:spPr>
        <a:xfrm>
          <a:off x="952500" y="22860000"/>
          <a:ext cx="4257675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113</xdr:row>
      <xdr:rowOff>142875</xdr:rowOff>
    </xdr:from>
    <xdr:to>
      <xdr:col>8</xdr:col>
      <xdr:colOff>561975</xdr:colOff>
      <xdr:row>113</xdr:row>
      <xdr:rowOff>142875</xdr:rowOff>
    </xdr:to>
    <xdr:sp>
      <xdr:nvSpPr>
        <xdr:cNvPr id="44" name="Line 44"/>
        <xdr:cNvSpPr>
          <a:spLocks/>
        </xdr:cNvSpPr>
      </xdr:nvSpPr>
      <xdr:spPr>
        <a:xfrm>
          <a:off x="971550" y="22983825"/>
          <a:ext cx="42291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115</xdr:row>
      <xdr:rowOff>123825</xdr:rowOff>
    </xdr:from>
    <xdr:to>
      <xdr:col>8</xdr:col>
      <xdr:colOff>561975</xdr:colOff>
      <xdr:row>115</xdr:row>
      <xdr:rowOff>123825</xdr:rowOff>
    </xdr:to>
    <xdr:sp>
      <xdr:nvSpPr>
        <xdr:cNvPr id="45" name="Line 45"/>
        <xdr:cNvSpPr>
          <a:spLocks/>
        </xdr:cNvSpPr>
      </xdr:nvSpPr>
      <xdr:spPr>
        <a:xfrm>
          <a:off x="962025" y="23288625"/>
          <a:ext cx="4238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113</xdr:row>
      <xdr:rowOff>85725</xdr:rowOff>
    </xdr:from>
    <xdr:to>
      <xdr:col>4</xdr:col>
      <xdr:colOff>400050</xdr:colOff>
      <xdr:row>113</xdr:row>
      <xdr:rowOff>85725</xdr:rowOff>
    </xdr:to>
    <xdr:sp>
      <xdr:nvSpPr>
        <xdr:cNvPr id="46" name="Line 46"/>
        <xdr:cNvSpPr>
          <a:spLocks/>
        </xdr:cNvSpPr>
      </xdr:nvSpPr>
      <xdr:spPr>
        <a:xfrm>
          <a:off x="942975" y="22926675"/>
          <a:ext cx="1047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276225</xdr:colOff>
      <xdr:row>113</xdr:row>
      <xdr:rowOff>85725</xdr:rowOff>
    </xdr:from>
    <xdr:to>
      <xdr:col>8</xdr:col>
      <xdr:colOff>561975</xdr:colOff>
      <xdr:row>113</xdr:row>
      <xdr:rowOff>85725</xdr:rowOff>
    </xdr:to>
    <xdr:sp>
      <xdr:nvSpPr>
        <xdr:cNvPr id="47" name="Line 47"/>
        <xdr:cNvSpPr>
          <a:spLocks/>
        </xdr:cNvSpPr>
      </xdr:nvSpPr>
      <xdr:spPr>
        <a:xfrm>
          <a:off x="4152900" y="22926675"/>
          <a:ext cx="1047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762000</xdr:colOff>
      <xdr:row>141</xdr:row>
      <xdr:rowOff>0</xdr:rowOff>
    </xdr:from>
    <xdr:to>
      <xdr:col>4</xdr:col>
      <xdr:colOff>742950</xdr:colOff>
      <xdr:row>152</xdr:row>
      <xdr:rowOff>9525</xdr:rowOff>
    </xdr:to>
    <xdr:sp>
      <xdr:nvSpPr>
        <xdr:cNvPr id="48" name="Rectangle 48"/>
        <xdr:cNvSpPr>
          <a:spLocks/>
        </xdr:cNvSpPr>
      </xdr:nvSpPr>
      <xdr:spPr>
        <a:xfrm>
          <a:off x="762000" y="27708225"/>
          <a:ext cx="1571625" cy="1828800"/>
        </a:xfrm>
        <a:prstGeom prst="rect">
          <a:avLst/>
        </a:prstGeom>
        <a:solidFill>
          <a:srgbClr val="FFCC0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752475</xdr:colOff>
      <xdr:row>143</xdr:row>
      <xdr:rowOff>76200</xdr:rowOff>
    </xdr:from>
    <xdr:to>
      <xdr:col>4</xdr:col>
      <xdr:colOff>723900</xdr:colOff>
      <xdr:row>143</xdr:row>
      <xdr:rowOff>76200</xdr:rowOff>
    </xdr:to>
    <xdr:sp>
      <xdr:nvSpPr>
        <xdr:cNvPr id="49" name="Line 49"/>
        <xdr:cNvSpPr>
          <a:spLocks/>
        </xdr:cNvSpPr>
      </xdr:nvSpPr>
      <xdr:spPr>
        <a:xfrm>
          <a:off x="752475" y="28108275"/>
          <a:ext cx="15621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428625</xdr:colOff>
      <xdr:row>141</xdr:row>
      <xdr:rowOff>9525</xdr:rowOff>
    </xdr:from>
    <xdr:to>
      <xdr:col>4</xdr:col>
      <xdr:colOff>428625</xdr:colOff>
      <xdr:row>151</xdr:row>
      <xdr:rowOff>152400</xdr:rowOff>
    </xdr:to>
    <xdr:sp>
      <xdr:nvSpPr>
        <xdr:cNvPr id="50" name="Line 50"/>
        <xdr:cNvSpPr>
          <a:spLocks/>
        </xdr:cNvSpPr>
      </xdr:nvSpPr>
      <xdr:spPr>
        <a:xfrm>
          <a:off x="2019300" y="27717750"/>
          <a:ext cx="0" cy="180022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381000</xdr:colOff>
      <xdr:row>142</xdr:row>
      <xdr:rowOff>19050</xdr:rowOff>
    </xdr:from>
    <xdr:to>
      <xdr:col>8</xdr:col>
      <xdr:colOff>66675</xdr:colOff>
      <xdr:row>142</xdr:row>
      <xdr:rowOff>19050</xdr:rowOff>
    </xdr:to>
    <xdr:sp>
      <xdr:nvSpPr>
        <xdr:cNvPr id="51" name="Line 51"/>
        <xdr:cNvSpPr>
          <a:spLocks/>
        </xdr:cNvSpPr>
      </xdr:nvSpPr>
      <xdr:spPr>
        <a:xfrm>
          <a:off x="2733675" y="27889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142</xdr:row>
      <xdr:rowOff>19050</xdr:rowOff>
    </xdr:from>
    <xdr:to>
      <xdr:col>5</xdr:col>
      <xdr:colOff>390525</xdr:colOff>
      <xdr:row>143</xdr:row>
      <xdr:rowOff>76200</xdr:rowOff>
    </xdr:to>
    <xdr:sp>
      <xdr:nvSpPr>
        <xdr:cNvPr id="52" name="Line 52"/>
        <xdr:cNvSpPr>
          <a:spLocks/>
        </xdr:cNvSpPr>
      </xdr:nvSpPr>
      <xdr:spPr>
        <a:xfrm flipH="1">
          <a:off x="1400175" y="27889200"/>
          <a:ext cx="1343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476250</xdr:colOff>
      <xdr:row>150</xdr:row>
      <xdr:rowOff>19050</xdr:rowOff>
    </xdr:from>
    <xdr:to>
      <xdr:col>8</xdr:col>
      <xdr:colOff>47625</xdr:colOff>
      <xdr:row>150</xdr:row>
      <xdr:rowOff>19050</xdr:rowOff>
    </xdr:to>
    <xdr:sp>
      <xdr:nvSpPr>
        <xdr:cNvPr id="53" name="Line 53"/>
        <xdr:cNvSpPr>
          <a:spLocks/>
        </xdr:cNvSpPr>
      </xdr:nvSpPr>
      <xdr:spPr>
        <a:xfrm>
          <a:off x="2828925" y="292227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419100</xdr:colOff>
      <xdr:row>148</xdr:row>
      <xdr:rowOff>104775</xdr:rowOff>
    </xdr:from>
    <xdr:to>
      <xdr:col>5</xdr:col>
      <xdr:colOff>466725</xdr:colOff>
      <xdr:row>150</xdr:row>
      <xdr:rowOff>19050</xdr:rowOff>
    </xdr:to>
    <xdr:sp>
      <xdr:nvSpPr>
        <xdr:cNvPr id="54" name="Line 54"/>
        <xdr:cNvSpPr>
          <a:spLocks/>
        </xdr:cNvSpPr>
      </xdr:nvSpPr>
      <xdr:spPr>
        <a:xfrm flipH="1" flipV="1">
          <a:off x="2009775" y="28984575"/>
          <a:ext cx="8096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647700</xdr:colOff>
      <xdr:row>143</xdr:row>
      <xdr:rowOff>47625</xdr:rowOff>
    </xdr:from>
    <xdr:to>
      <xdr:col>3</xdr:col>
      <xdr:colOff>685800</xdr:colOff>
      <xdr:row>143</xdr:row>
      <xdr:rowOff>95250</xdr:rowOff>
    </xdr:to>
    <xdr:sp>
      <xdr:nvSpPr>
        <xdr:cNvPr id="55" name="Oval 55"/>
        <xdr:cNvSpPr>
          <a:spLocks/>
        </xdr:cNvSpPr>
      </xdr:nvSpPr>
      <xdr:spPr>
        <a:xfrm>
          <a:off x="1409700" y="280797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409575</xdr:colOff>
      <xdr:row>148</xdr:row>
      <xdr:rowOff>85725</xdr:rowOff>
    </xdr:from>
    <xdr:to>
      <xdr:col>4</xdr:col>
      <xdr:colOff>447675</xdr:colOff>
      <xdr:row>148</xdr:row>
      <xdr:rowOff>133350</xdr:rowOff>
    </xdr:to>
    <xdr:sp>
      <xdr:nvSpPr>
        <xdr:cNvPr id="56" name="Oval 56"/>
        <xdr:cNvSpPr>
          <a:spLocks/>
        </xdr:cNvSpPr>
      </xdr:nvSpPr>
      <xdr:spPr>
        <a:xfrm>
          <a:off x="2000250" y="289655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495300</xdr:colOff>
      <xdr:row>140</xdr:row>
      <xdr:rowOff>171450</xdr:rowOff>
    </xdr:from>
    <xdr:to>
      <xdr:col>2</xdr:col>
      <xdr:colOff>533400</xdr:colOff>
      <xdr:row>141</xdr:row>
      <xdr:rowOff>28575</xdr:rowOff>
    </xdr:to>
    <xdr:sp>
      <xdr:nvSpPr>
        <xdr:cNvPr id="57" name="Oval 57"/>
        <xdr:cNvSpPr>
          <a:spLocks/>
        </xdr:cNvSpPr>
      </xdr:nvSpPr>
      <xdr:spPr>
        <a:xfrm>
          <a:off x="495300" y="27679650"/>
          <a:ext cx="3810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140</xdr:row>
      <xdr:rowOff>19050</xdr:rowOff>
    </xdr:from>
    <xdr:to>
      <xdr:col>5</xdr:col>
      <xdr:colOff>9525</xdr:colOff>
      <xdr:row>140</xdr:row>
      <xdr:rowOff>19050</xdr:rowOff>
    </xdr:to>
    <xdr:sp>
      <xdr:nvSpPr>
        <xdr:cNvPr id="58" name="Line 58"/>
        <xdr:cNvSpPr>
          <a:spLocks/>
        </xdr:cNvSpPr>
      </xdr:nvSpPr>
      <xdr:spPr>
        <a:xfrm flipV="1">
          <a:off x="771525" y="275272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141</xdr:row>
      <xdr:rowOff>0</xdr:rowOff>
    </xdr:from>
    <xdr:to>
      <xdr:col>2</xdr:col>
      <xdr:colOff>504825</xdr:colOff>
      <xdr:row>151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504825" y="27708225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428625</xdr:colOff>
      <xdr:row>141</xdr:row>
      <xdr:rowOff>0</xdr:rowOff>
    </xdr:from>
    <xdr:to>
      <xdr:col>2</xdr:col>
      <xdr:colOff>590550</xdr:colOff>
      <xdr:row>141</xdr:row>
      <xdr:rowOff>0</xdr:rowOff>
    </xdr:to>
    <xdr:sp>
      <xdr:nvSpPr>
        <xdr:cNvPr id="60" name="Line 60"/>
        <xdr:cNvSpPr>
          <a:spLocks/>
        </xdr:cNvSpPr>
      </xdr:nvSpPr>
      <xdr:spPr>
        <a:xfrm>
          <a:off x="428625" y="277082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409575</xdr:colOff>
      <xdr:row>152</xdr:row>
      <xdr:rowOff>0</xdr:rowOff>
    </xdr:from>
    <xdr:to>
      <xdr:col>2</xdr:col>
      <xdr:colOff>590550</xdr:colOff>
      <xdr:row>152</xdr:row>
      <xdr:rowOff>0</xdr:rowOff>
    </xdr:to>
    <xdr:sp>
      <xdr:nvSpPr>
        <xdr:cNvPr id="61" name="Line 61"/>
        <xdr:cNvSpPr>
          <a:spLocks/>
        </xdr:cNvSpPr>
      </xdr:nvSpPr>
      <xdr:spPr>
        <a:xfrm>
          <a:off x="409575" y="295275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139</xdr:row>
      <xdr:rowOff>114300</xdr:rowOff>
    </xdr:from>
    <xdr:to>
      <xdr:col>3</xdr:col>
      <xdr:colOff>9525</xdr:colOff>
      <xdr:row>140</xdr:row>
      <xdr:rowOff>85725</xdr:rowOff>
    </xdr:to>
    <xdr:sp>
      <xdr:nvSpPr>
        <xdr:cNvPr id="62" name="Line 62"/>
        <xdr:cNvSpPr>
          <a:spLocks/>
        </xdr:cNvSpPr>
      </xdr:nvSpPr>
      <xdr:spPr>
        <a:xfrm flipV="1">
          <a:off x="771525" y="274605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752475</xdr:colOff>
      <xdr:row>139</xdr:row>
      <xdr:rowOff>123825</xdr:rowOff>
    </xdr:from>
    <xdr:to>
      <xdr:col>4</xdr:col>
      <xdr:colOff>752475</xdr:colOff>
      <xdr:row>140</xdr:row>
      <xdr:rowOff>95250</xdr:rowOff>
    </xdr:to>
    <xdr:sp>
      <xdr:nvSpPr>
        <xdr:cNvPr id="63" name="Line 63"/>
        <xdr:cNvSpPr>
          <a:spLocks/>
        </xdr:cNvSpPr>
      </xdr:nvSpPr>
      <xdr:spPr>
        <a:xfrm flipV="1">
          <a:off x="2343150" y="274701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752475</xdr:colOff>
      <xdr:row>139</xdr:row>
      <xdr:rowOff>161925</xdr:rowOff>
    </xdr:from>
    <xdr:to>
      <xdr:col>3</xdr:col>
      <xdr:colOff>28575</xdr:colOff>
      <xdr:row>140</xdr:row>
      <xdr:rowOff>38100</xdr:rowOff>
    </xdr:to>
    <xdr:sp>
      <xdr:nvSpPr>
        <xdr:cNvPr id="64" name="Oval 64"/>
        <xdr:cNvSpPr>
          <a:spLocks/>
        </xdr:cNvSpPr>
      </xdr:nvSpPr>
      <xdr:spPr>
        <a:xfrm>
          <a:off x="752475" y="275082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151</xdr:row>
      <xdr:rowOff>133350</xdr:rowOff>
    </xdr:from>
    <xdr:to>
      <xdr:col>2</xdr:col>
      <xdr:colOff>523875</xdr:colOff>
      <xdr:row>152</xdr:row>
      <xdr:rowOff>19050</xdr:rowOff>
    </xdr:to>
    <xdr:sp>
      <xdr:nvSpPr>
        <xdr:cNvPr id="65" name="Oval 65"/>
        <xdr:cNvSpPr>
          <a:spLocks/>
        </xdr:cNvSpPr>
      </xdr:nvSpPr>
      <xdr:spPr>
        <a:xfrm>
          <a:off x="485775" y="294989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114</xdr:row>
      <xdr:rowOff>19050</xdr:rowOff>
    </xdr:from>
    <xdr:to>
      <xdr:col>2</xdr:col>
      <xdr:colOff>219075</xdr:colOff>
      <xdr:row>114</xdr:row>
      <xdr:rowOff>19050</xdr:rowOff>
    </xdr:to>
    <xdr:sp>
      <xdr:nvSpPr>
        <xdr:cNvPr id="66" name="Line 66"/>
        <xdr:cNvSpPr>
          <a:spLocks/>
        </xdr:cNvSpPr>
      </xdr:nvSpPr>
      <xdr:spPr>
        <a:xfrm flipV="1">
          <a:off x="19050" y="23021925"/>
          <a:ext cx="200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114</xdr:row>
      <xdr:rowOff>19050</xdr:rowOff>
    </xdr:from>
    <xdr:to>
      <xdr:col>2</xdr:col>
      <xdr:colOff>742950</xdr:colOff>
      <xdr:row>114</xdr:row>
      <xdr:rowOff>19050</xdr:rowOff>
    </xdr:to>
    <xdr:sp>
      <xdr:nvSpPr>
        <xdr:cNvPr id="67" name="Line 67"/>
        <xdr:cNvSpPr>
          <a:spLocks/>
        </xdr:cNvSpPr>
      </xdr:nvSpPr>
      <xdr:spPr>
        <a:xfrm>
          <a:off x="485775" y="23021925"/>
          <a:ext cx="2571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114</xdr:row>
      <xdr:rowOff>9525</xdr:rowOff>
    </xdr:from>
    <xdr:to>
      <xdr:col>2</xdr:col>
      <xdr:colOff>200025</xdr:colOff>
      <xdr:row>116</xdr:row>
      <xdr:rowOff>19050</xdr:rowOff>
    </xdr:to>
    <xdr:sp>
      <xdr:nvSpPr>
        <xdr:cNvPr id="68" name="Line 68"/>
        <xdr:cNvSpPr>
          <a:spLocks/>
        </xdr:cNvSpPr>
      </xdr:nvSpPr>
      <xdr:spPr>
        <a:xfrm>
          <a:off x="200025" y="23012400"/>
          <a:ext cx="0" cy="333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114</xdr:row>
      <xdr:rowOff>19050</xdr:rowOff>
    </xdr:from>
    <xdr:to>
      <xdr:col>2</xdr:col>
      <xdr:colOff>485775</xdr:colOff>
      <xdr:row>116</xdr:row>
      <xdr:rowOff>19050</xdr:rowOff>
    </xdr:to>
    <xdr:sp>
      <xdr:nvSpPr>
        <xdr:cNvPr id="69" name="Line 69"/>
        <xdr:cNvSpPr>
          <a:spLocks/>
        </xdr:cNvSpPr>
      </xdr:nvSpPr>
      <xdr:spPr>
        <a:xfrm>
          <a:off x="485775" y="23021925"/>
          <a:ext cx="0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276225</xdr:colOff>
      <xdr:row>115</xdr:row>
      <xdr:rowOff>95250</xdr:rowOff>
    </xdr:from>
    <xdr:to>
      <xdr:col>2</xdr:col>
      <xdr:colOff>314325</xdr:colOff>
      <xdr:row>115</xdr:row>
      <xdr:rowOff>133350</xdr:rowOff>
    </xdr:to>
    <xdr:sp>
      <xdr:nvSpPr>
        <xdr:cNvPr id="70" name="Oval 70"/>
        <xdr:cNvSpPr>
          <a:spLocks/>
        </xdr:cNvSpPr>
      </xdr:nvSpPr>
      <xdr:spPr>
        <a:xfrm>
          <a:off x="276225" y="232600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113</xdr:row>
      <xdr:rowOff>152400</xdr:rowOff>
    </xdr:from>
    <xdr:to>
      <xdr:col>2</xdr:col>
      <xdr:colOff>371475</xdr:colOff>
      <xdr:row>114</xdr:row>
      <xdr:rowOff>28575</xdr:rowOff>
    </xdr:to>
    <xdr:sp>
      <xdr:nvSpPr>
        <xdr:cNvPr id="71" name="Oval 71"/>
        <xdr:cNvSpPr>
          <a:spLocks/>
        </xdr:cNvSpPr>
      </xdr:nvSpPr>
      <xdr:spPr>
        <a:xfrm>
          <a:off x="333375" y="229933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400050</xdr:colOff>
      <xdr:row>115</xdr:row>
      <xdr:rowOff>95250</xdr:rowOff>
    </xdr:from>
    <xdr:to>
      <xdr:col>2</xdr:col>
      <xdr:colOff>447675</xdr:colOff>
      <xdr:row>115</xdr:row>
      <xdr:rowOff>133350</xdr:rowOff>
    </xdr:to>
    <xdr:sp>
      <xdr:nvSpPr>
        <xdr:cNvPr id="72" name="Oval 72"/>
        <xdr:cNvSpPr>
          <a:spLocks/>
        </xdr:cNvSpPr>
      </xdr:nvSpPr>
      <xdr:spPr>
        <a:xfrm>
          <a:off x="400050" y="232600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113</xdr:row>
      <xdr:rowOff>104775</xdr:rowOff>
    </xdr:from>
    <xdr:to>
      <xdr:col>2</xdr:col>
      <xdr:colOff>457200</xdr:colOff>
      <xdr:row>115</xdr:row>
      <xdr:rowOff>142875</xdr:rowOff>
    </xdr:to>
    <xdr:sp>
      <xdr:nvSpPr>
        <xdr:cNvPr id="73" name="AutoShape 73"/>
        <xdr:cNvSpPr>
          <a:spLocks/>
        </xdr:cNvSpPr>
      </xdr:nvSpPr>
      <xdr:spPr>
        <a:xfrm>
          <a:off x="247650" y="22945725"/>
          <a:ext cx="209550" cy="3619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98</xdr:row>
      <xdr:rowOff>19050</xdr:rowOff>
    </xdr:from>
    <xdr:to>
      <xdr:col>2</xdr:col>
      <xdr:colOff>695325</xdr:colOff>
      <xdr:row>98</xdr:row>
      <xdr:rowOff>19050</xdr:rowOff>
    </xdr:to>
    <xdr:sp>
      <xdr:nvSpPr>
        <xdr:cNvPr id="74" name="Line 74"/>
        <xdr:cNvSpPr>
          <a:spLocks/>
        </xdr:cNvSpPr>
      </xdr:nvSpPr>
      <xdr:spPr>
        <a:xfrm flipV="1">
          <a:off x="47625" y="20326350"/>
          <a:ext cx="647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99</xdr:row>
      <xdr:rowOff>38100</xdr:rowOff>
    </xdr:from>
    <xdr:to>
      <xdr:col>2</xdr:col>
      <xdr:colOff>228600</xdr:colOff>
      <xdr:row>99</xdr:row>
      <xdr:rowOff>38100</xdr:rowOff>
    </xdr:to>
    <xdr:sp>
      <xdr:nvSpPr>
        <xdr:cNvPr id="75" name="Line 75"/>
        <xdr:cNvSpPr>
          <a:spLocks/>
        </xdr:cNvSpPr>
      </xdr:nvSpPr>
      <xdr:spPr>
        <a:xfrm flipV="1">
          <a:off x="38100" y="205073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99</xdr:row>
      <xdr:rowOff>19050</xdr:rowOff>
    </xdr:from>
    <xdr:to>
      <xdr:col>2</xdr:col>
      <xdr:colOff>666750</xdr:colOff>
      <xdr:row>99</xdr:row>
      <xdr:rowOff>19050</xdr:rowOff>
    </xdr:to>
    <xdr:sp>
      <xdr:nvSpPr>
        <xdr:cNvPr id="76" name="Line 76"/>
        <xdr:cNvSpPr>
          <a:spLocks/>
        </xdr:cNvSpPr>
      </xdr:nvSpPr>
      <xdr:spPr>
        <a:xfrm>
          <a:off x="485775" y="204882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99</xdr:row>
      <xdr:rowOff>9525</xdr:rowOff>
    </xdr:from>
    <xdr:to>
      <xdr:col>2</xdr:col>
      <xdr:colOff>200025</xdr:colOff>
      <xdr:row>101</xdr:row>
      <xdr:rowOff>19050</xdr:rowOff>
    </xdr:to>
    <xdr:sp>
      <xdr:nvSpPr>
        <xdr:cNvPr id="77" name="Line 77"/>
        <xdr:cNvSpPr>
          <a:spLocks/>
        </xdr:cNvSpPr>
      </xdr:nvSpPr>
      <xdr:spPr>
        <a:xfrm>
          <a:off x="200025" y="204787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99</xdr:row>
      <xdr:rowOff>19050</xdr:rowOff>
    </xdr:from>
    <xdr:to>
      <xdr:col>2</xdr:col>
      <xdr:colOff>485775</xdr:colOff>
      <xdr:row>101</xdr:row>
      <xdr:rowOff>19050</xdr:rowOff>
    </xdr:to>
    <xdr:sp>
      <xdr:nvSpPr>
        <xdr:cNvPr id="78" name="Line 78"/>
        <xdr:cNvSpPr>
          <a:spLocks/>
        </xdr:cNvSpPr>
      </xdr:nvSpPr>
      <xdr:spPr>
        <a:xfrm>
          <a:off x="485775" y="204882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180975</xdr:colOff>
      <xdr:row>101</xdr:row>
      <xdr:rowOff>19050</xdr:rowOff>
    </xdr:from>
    <xdr:to>
      <xdr:col>2</xdr:col>
      <xdr:colOff>485775</xdr:colOff>
      <xdr:row>101</xdr:row>
      <xdr:rowOff>19050</xdr:rowOff>
    </xdr:to>
    <xdr:sp>
      <xdr:nvSpPr>
        <xdr:cNvPr id="79" name="Line 79"/>
        <xdr:cNvSpPr>
          <a:spLocks/>
        </xdr:cNvSpPr>
      </xdr:nvSpPr>
      <xdr:spPr>
        <a:xfrm>
          <a:off x="180975" y="20821650"/>
          <a:ext cx="3048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99</xdr:row>
      <xdr:rowOff>19050</xdr:rowOff>
    </xdr:from>
    <xdr:to>
      <xdr:col>2</xdr:col>
      <xdr:colOff>228600</xdr:colOff>
      <xdr:row>99</xdr:row>
      <xdr:rowOff>19050</xdr:rowOff>
    </xdr:to>
    <xdr:sp>
      <xdr:nvSpPr>
        <xdr:cNvPr id="80" name="Line 80"/>
        <xdr:cNvSpPr>
          <a:spLocks/>
        </xdr:cNvSpPr>
      </xdr:nvSpPr>
      <xdr:spPr>
        <a:xfrm flipV="1">
          <a:off x="38100" y="20488275"/>
          <a:ext cx="1809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99</xdr:row>
      <xdr:rowOff>19050</xdr:rowOff>
    </xdr:from>
    <xdr:to>
      <xdr:col>2</xdr:col>
      <xdr:colOff>666750</xdr:colOff>
      <xdr:row>99</xdr:row>
      <xdr:rowOff>19050</xdr:rowOff>
    </xdr:to>
    <xdr:sp>
      <xdr:nvSpPr>
        <xdr:cNvPr id="81" name="Line 81"/>
        <xdr:cNvSpPr>
          <a:spLocks/>
        </xdr:cNvSpPr>
      </xdr:nvSpPr>
      <xdr:spPr>
        <a:xfrm>
          <a:off x="485775" y="20488275"/>
          <a:ext cx="1809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99</xdr:row>
      <xdr:rowOff>9525</xdr:rowOff>
    </xdr:from>
    <xdr:to>
      <xdr:col>2</xdr:col>
      <xdr:colOff>200025</xdr:colOff>
      <xdr:row>101</xdr:row>
      <xdr:rowOff>19050</xdr:rowOff>
    </xdr:to>
    <xdr:sp>
      <xdr:nvSpPr>
        <xdr:cNvPr id="82" name="Line 82"/>
        <xdr:cNvSpPr>
          <a:spLocks/>
        </xdr:cNvSpPr>
      </xdr:nvSpPr>
      <xdr:spPr>
        <a:xfrm>
          <a:off x="200025" y="20478750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99</xdr:row>
      <xdr:rowOff>19050</xdr:rowOff>
    </xdr:from>
    <xdr:to>
      <xdr:col>2</xdr:col>
      <xdr:colOff>485775</xdr:colOff>
      <xdr:row>101</xdr:row>
      <xdr:rowOff>19050</xdr:rowOff>
    </xdr:to>
    <xdr:sp>
      <xdr:nvSpPr>
        <xdr:cNvPr id="83" name="Line 83"/>
        <xdr:cNvSpPr>
          <a:spLocks/>
        </xdr:cNvSpPr>
      </xdr:nvSpPr>
      <xdr:spPr>
        <a:xfrm>
          <a:off x="485775" y="20488275"/>
          <a:ext cx="0" cy="333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100</xdr:row>
      <xdr:rowOff>95250</xdr:rowOff>
    </xdr:from>
    <xdr:to>
      <xdr:col>2</xdr:col>
      <xdr:colOff>314325</xdr:colOff>
      <xdr:row>100</xdr:row>
      <xdr:rowOff>133350</xdr:rowOff>
    </xdr:to>
    <xdr:sp>
      <xdr:nvSpPr>
        <xdr:cNvPr id="84" name="Oval 84"/>
        <xdr:cNvSpPr>
          <a:spLocks/>
        </xdr:cNvSpPr>
      </xdr:nvSpPr>
      <xdr:spPr>
        <a:xfrm>
          <a:off x="266700" y="207359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323850</xdr:colOff>
      <xdr:row>98</xdr:row>
      <xdr:rowOff>152400</xdr:rowOff>
    </xdr:from>
    <xdr:to>
      <xdr:col>2</xdr:col>
      <xdr:colOff>361950</xdr:colOff>
      <xdr:row>99</xdr:row>
      <xdr:rowOff>28575</xdr:rowOff>
    </xdr:to>
    <xdr:sp>
      <xdr:nvSpPr>
        <xdr:cNvPr id="85" name="Oval 85"/>
        <xdr:cNvSpPr>
          <a:spLocks/>
        </xdr:cNvSpPr>
      </xdr:nvSpPr>
      <xdr:spPr>
        <a:xfrm>
          <a:off x="323850" y="204597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100</xdr:row>
      <xdr:rowOff>95250</xdr:rowOff>
    </xdr:from>
    <xdr:to>
      <xdr:col>2</xdr:col>
      <xdr:colOff>438150</xdr:colOff>
      <xdr:row>100</xdr:row>
      <xdr:rowOff>133350</xdr:rowOff>
    </xdr:to>
    <xdr:sp>
      <xdr:nvSpPr>
        <xdr:cNvPr id="86" name="Oval 86"/>
        <xdr:cNvSpPr>
          <a:spLocks/>
        </xdr:cNvSpPr>
      </xdr:nvSpPr>
      <xdr:spPr>
        <a:xfrm>
          <a:off x="390525" y="207359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98</xdr:row>
      <xdr:rowOff>104775</xdr:rowOff>
    </xdr:from>
    <xdr:to>
      <xdr:col>2</xdr:col>
      <xdr:colOff>447675</xdr:colOff>
      <xdr:row>100</xdr:row>
      <xdr:rowOff>142875</xdr:rowOff>
    </xdr:to>
    <xdr:sp>
      <xdr:nvSpPr>
        <xdr:cNvPr id="87" name="AutoShape 87"/>
        <xdr:cNvSpPr>
          <a:spLocks/>
        </xdr:cNvSpPr>
      </xdr:nvSpPr>
      <xdr:spPr>
        <a:xfrm>
          <a:off x="238125" y="20412075"/>
          <a:ext cx="209550" cy="3714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98</xdr:row>
      <xdr:rowOff>95250</xdr:rowOff>
    </xdr:from>
    <xdr:to>
      <xdr:col>3</xdr:col>
      <xdr:colOff>314325</xdr:colOff>
      <xdr:row>100</xdr:row>
      <xdr:rowOff>104775</xdr:rowOff>
    </xdr:to>
    <xdr:sp>
      <xdr:nvSpPr>
        <xdr:cNvPr id="88" name="Line 88"/>
        <xdr:cNvSpPr>
          <a:spLocks/>
        </xdr:cNvSpPr>
      </xdr:nvSpPr>
      <xdr:spPr>
        <a:xfrm>
          <a:off x="1076325" y="204025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98</xdr:row>
      <xdr:rowOff>104775</xdr:rowOff>
    </xdr:from>
    <xdr:to>
      <xdr:col>3</xdr:col>
      <xdr:colOff>638175</xdr:colOff>
      <xdr:row>100</xdr:row>
      <xdr:rowOff>114300</xdr:rowOff>
    </xdr:to>
    <xdr:sp>
      <xdr:nvSpPr>
        <xdr:cNvPr id="89" name="Line 89"/>
        <xdr:cNvSpPr>
          <a:spLocks/>
        </xdr:cNvSpPr>
      </xdr:nvSpPr>
      <xdr:spPr>
        <a:xfrm>
          <a:off x="1400175" y="204120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98</xdr:row>
      <xdr:rowOff>104775</xdr:rowOff>
    </xdr:from>
    <xdr:to>
      <xdr:col>4</xdr:col>
      <xdr:colOff>161925</xdr:colOff>
      <xdr:row>100</xdr:row>
      <xdr:rowOff>114300</xdr:rowOff>
    </xdr:to>
    <xdr:sp>
      <xdr:nvSpPr>
        <xdr:cNvPr id="90" name="Line 90"/>
        <xdr:cNvSpPr>
          <a:spLocks/>
        </xdr:cNvSpPr>
      </xdr:nvSpPr>
      <xdr:spPr>
        <a:xfrm>
          <a:off x="1752600" y="204120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676275</xdr:colOff>
      <xdr:row>98</xdr:row>
      <xdr:rowOff>123825</xdr:rowOff>
    </xdr:from>
    <xdr:to>
      <xdr:col>4</xdr:col>
      <xdr:colOff>676275</xdr:colOff>
      <xdr:row>100</xdr:row>
      <xdr:rowOff>104775</xdr:rowOff>
    </xdr:to>
    <xdr:sp>
      <xdr:nvSpPr>
        <xdr:cNvPr id="91" name="Line 91"/>
        <xdr:cNvSpPr>
          <a:spLocks/>
        </xdr:cNvSpPr>
      </xdr:nvSpPr>
      <xdr:spPr>
        <a:xfrm>
          <a:off x="2266950" y="20431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304800</xdr:colOff>
      <xdr:row>98</xdr:row>
      <xdr:rowOff>142875</xdr:rowOff>
    </xdr:from>
    <xdr:to>
      <xdr:col>5</xdr:col>
      <xdr:colOff>304800</xdr:colOff>
      <xdr:row>100</xdr:row>
      <xdr:rowOff>114300</xdr:rowOff>
    </xdr:to>
    <xdr:sp>
      <xdr:nvSpPr>
        <xdr:cNvPr id="92" name="Line 92"/>
        <xdr:cNvSpPr>
          <a:spLocks/>
        </xdr:cNvSpPr>
      </xdr:nvSpPr>
      <xdr:spPr>
        <a:xfrm>
          <a:off x="2657475" y="204501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685800</xdr:colOff>
      <xdr:row>98</xdr:row>
      <xdr:rowOff>142875</xdr:rowOff>
    </xdr:from>
    <xdr:to>
      <xdr:col>5</xdr:col>
      <xdr:colOff>685800</xdr:colOff>
      <xdr:row>100</xdr:row>
      <xdr:rowOff>104775</xdr:rowOff>
    </xdr:to>
    <xdr:sp>
      <xdr:nvSpPr>
        <xdr:cNvPr id="93" name="Line 93"/>
        <xdr:cNvSpPr>
          <a:spLocks/>
        </xdr:cNvSpPr>
      </xdr:nvSpPr>
      <xdr:spPr>
        <a:xfrm>
          <a:off x="3038475" y="20450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323850</xdr:colOff>
      <xdr:row>98</xdr:row>
      <xdr:rowOff>123825</xdr:rowOff>
    </xdr:from>
    <xdr:to>
      <xdr:col>6</xdr:col>
      <xdr:colOff>323850</xdr:colOff>
      <xdr:row>100</xdr:row>
      <xdr:rowOff>123825</xdr:rowOff>
    </xdr:to>
    <xdr:sp>
      <xdr:nvSpPr>
        <xdr:cNvPr id="94" name="Line 94"/>
        <xdr:cNvSpPr>
          <a:spLocks/>
        </xdr:cNvSpPr>
      </xdr:nvSpPr>
      <xdr:spPr>
        <a:xfrm>
          <a:off x="3438525" y="20431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98</xdr:row>
      <xdr:rowOff>142875</xdr:rowOff>
    </xdr:from>
    <xdr:to>
      <xdr:col>7</xdr:col>
      <xdr:colOff>19050</xdr:colOff>
      <xdr:row>100</xdr:row>
      <xdr:rowOff>114300</xdr:rowOff>
    </xdr:to>
    <xdr:sp>
      <xdr:nvSpPr>
        <xdr:cNvPr id="95" name="Line 95"/>
        <xdr:cNvSpPr>
          <a:spLocks/>
        </xdr:cNvSpPr>
      </xdr:nvSpPr>
      <xdr:spPr>
        <a:xfrm>
          <a:off x="3895725" y="204501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428625</xdr:colOff>
      <xdr:row>98</xdr:row>
      <xdr:rowOff>123825</xdr:rowOff>
    </xdr:from>
    <xdr:to>
      <xdr:col>7</xdr:col>
      <xdr:colOff>428625</xdr:colOff>
      <xdr:row>100</xdr:row>
      <xdr:rowOff>133350</xdr:rowOff>
    </xdr:to>
    <xdr:sp>
      <xdr:nvSpPr>
        <xdr:cNvPr id="96" name="Line 96"/>
        <xdr:cNvSpPr>
          <a:spLocks/>
        </xdr:cNvSpPr>
      </xdr:nvSpPr>
      <xdr:spPr>
        <a:xfrm>
          <a:off x="4305300" y="204311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98</xdr:row>
      <xdr:rowOff>104775</xdr:rowOff>
    </xdr:from>
    <xdr:to>
      <xdr:col>8</xdr:col>
      <xdr:colOff>38100</xdr:colOff>
      <xdr:row>100</xdr:row>
      <xdr:rowOff>123825</xdr:rowOff>
    </xdr:to>
    <xdr:sp>
      <xdr:nvSpPr>
        <xdr:cNvPr id="97" name="Line 97"/>
        <xdr:cNvSpPr>
          <a:spLocks/>
        </xdr:cNvSpPr>
      </xdr:nvSpPr>
      <xdr:spPr>
        <a:xfrm>
          <a:off x="4676775" y="204120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400050</xdr:colOff>
      <xdr:row>98</xdr:row>
      <xdr:rowOff>104775</xdr:rowOff>
    </xdr:from>
    <xdr:to>
      <xdr:col>8</xdr:col>
      <xdr:colOff>400050</xdr:colOff>
      <xdr:row>100</xdr:row>
      <xdr:rowOff>104775</xdr:rowOff>
    </xdr:to>
    <xdr:sp>
      <xdr:nvSpPr>
        <xdr:cNvPr id="98" name="Line 98"/>
        <xdr:cNvSpPr>
          <a:spLocks/>
        </xdr:cNvSpPr>
      </xdr:nvSpPr>
      <xdr:spPr>
        <a:xfrm>
          <a:off x="5038725" y="204120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113</xdr:row>
      <xdr:rowOff>9525</xdr:rowOff>
    </xdr:from>
    <xdr:to>
      <xdr:col>8</xdr:col>
      <xdr:colOff>561975</xdr:colOff>
      <xdr:row>116</xdr:row>
      <xdr:rowOff>19050</xdr:rowOff>
    </xdr:to>
    <xdr:sp>
      <xdr:nvSpPr>
        <xdr:cNvPr id="99" name="Rectangle 99"/>
        <xdr:cNvSpPr>
          <a:spLocks/>
        </xdr:cNvSpPr>
      </xdr:nvSpPr>
      <xdr:spPr>
        <a:xfrm>
          <a:off x="942975" y="22850475"/>
          <a:ext cx="4257675" cy="4953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113</xdr:row>
      <xdr:rowOff>142875</xdr:rowOff>
    </xdr:from>
    <xdr:to>
      <xdr:col>8</xdr:col>
      <xdr:colOff>552450</xdr:colOff>
      <xdr:row>113</xdr:row>
      <xdr:rowOff>142875</xdr:rowOff>
    </xdr:to>
    <xdr:sp>
      <xdr:nvSpPr>
        <xdr:cNvPr id="100" name="Line 100"/>
        <xdr:cNvSpPr>
          <a:spLocks/>
        </xdr:cNvSpPr>
      </xdr:nvSpPr>
      <xdr:spPr>
        <a:xfrm>
          <a:off x="962025" y="22983825"/>
          <a:ext cx="42291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115</xdr:row>
      <xdr:rowOff>114300</xdr:rowOff>
    </xdr:from>
    <xdr:to>
      <xdr:col>8</xdr:col>
      <xdr:colOff>571500</xdr:colOff>
      <xdr:row>115</xdr:row>
      <xdr:rowOff>114300</xdr:rowOff>
    </xdr:to>
    <xdr:sp>
      <xdr:nvSpPr>
        <xdr:cNvPr id="101" name="Line 101"/>
        <xdr:cNvSpPr>
          <a:spLocks/>
        </xdr:cNvSpPr>
      </xdr:nvSpPr>
      <xdr:spPr>
        <a:xfrm>
          <a:off x="971550" y="23279100"/>
          <a:ext cx="4238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113</xdr:row>
      <xdr:rowOff>76200</xdr:rowOff>
    </xdr:from>
    <xdr:to>
      <xdr:col>4</xdr:col>
      <xdr:colOff>409575</xdr:colOff>
      <xdr:row>113</xdr:row>
      <xdr:rowOff>76200</xdr:rowOff>
    </xdr:to>
    <xdr:sp>
      <xdr:nvSpPr>
        <xdr:cNvPr id="102" name="Line 102"/>
        <xdr:cNvSpPr>
          <a:spLocks/>
        </xdr:cNvSpPr>
      </xdr:nvSpPr>
      <xdr:spPr>
        <a:xfrm>
          <a:off x="952500" y="22917150"/>
          <a:ext cx="1047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285750</xdr:colOff>
      <xdr:row>113</xdr:row>
      <xdr:rowOff>76200</xdr:rowOff>
    </xdr:from>
    <xdr:to>
      <xdr:col>8</xdr:col>
      <xdr:colOff>571500</xdr:colOff>
      <xdr:row>113</xdr:row>
      <xdr:rowOff>76200</xdr:rowOff>
    </xdr:to>
    <xdr:sp>
      <xdr:nvSpPr>
        <xdr:cNvPr id="103" name="Line 103"/>
        <xdr:cNvSpPr>
          <a:spLocks/>
        </xdr:cNvSpPr>
      </xdr:nvSpPr>
      <xdr:spPr>
        <a:xfrm>
          <a:off x="4162425" y="22917150"/>
          <a:ext cx="1047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114</xdr:row>
      <xdr:rowOff>9525</xdr:rowOff>
    </xdr:from>
    <xdr:to>
      <xdr:col>2</xdr:col>
      <xdr:colOff>704850</xdr:colOff>
      <xdr:row>114</xdr:row>
      <xdr:rowOff>9525</xdr:rowOff>
    </xdr:to>
    <xdr:sp>
      <xdr:nvSpPr>
        <xdr:cNvPr id="104" name="Line 104"/>
        <xdr:cNvSpPr>
          <a:spLocks/>
        </xdr:cNvSpPr>
      </xdr:nvSpPr>
      <xdr:spPr>
        <a:xfrm>
          <a:off x="485775" y="23012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114</xdr:row>
      <xdr:rowOff>19050</xdr:rowOff>
    </xdr:from>
    <xdr:to>
      <xdr:col>2</xdr:col>
      <xdr:colOff>485775</xdr:colOff>
      <xdr:row>116</xdr:row>
      <xdr:rowOff>19050</xdr:rowOff>
    </xdr:to>
    <xdr:sp>
      <xdr:nvSpPr>
        <xdr:cNvPr id="105" name="Line 105"/>
        <xdr:cNvSpPr>
          <a:spLocks/>
        </xdr:cNvSpPr>
      </xdr:nvSpPr>
      <xdr:spPr>
        <a:xfrm>
          <a:off x="485775" y="230219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114</xdr:row>
      <xdr:rowOff>19050</xdr:rowOff>
    </xdr:from>
    <xdr:to>
      <xdr:col>2</xdr:col>
      <xdr:colOff>704850</xdr:colOff>
      <xdr:row>114</xdr:row>
      <xdr:rowOff>19050</xdr:rowOff>
    </xdr:to>
    <xdr:sp>
      <xdr:nvSpPr>
        <xdr:cNvPr id="106" name="Line 106"/>
        <xdr:cNvSpPr>
          <a:spLocks/>
        </xdr:cNvSpPr>
      </xdr:nvSpPr>
      <xdr:spPr>
        <a:xfrm>
          <a:off x="485775" y="23021925"/>
          <a:ext cx="2190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114</xdr:row>
      <xdr:rowOff>19050</xdr:rowOff>
    </xdr:from>
    <xdr:to>
      <xdr:col>2</xdr:col>
      <xdr:colOff>485775</xdr:colOff>
      <xdr:row>116</xdr:row>
      <xdr:rowOff>19050</xdr:rowOff>
    </xdr:to>
    <xdr:sp>
      <xdr:nvSpPr>
        <xdr:cNvPr id="107" name="Line 107"/>
        <xdr:cNvSpPr>
          <a:spLocks/>
        </xdr:cNvSpPr>
      </xdr:nvSpPr>
      <xdr:spPr>
        <a:xfrm>
          <a:off x="485775" y="23021925"/>
          <a:ext cx="0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113</xdr:row>
      <xdr:rowOff>104775</xdr:rowOff>
    </xdr:from>
    <xdr:to>
      <xdr:col>2</xdr:col>
      <xdr:colOff>457200</xdr:colOff>
      <xdr:row>115</xdr:row>
      <xdr:rowOff>142875</xdr:rowOff>
    </xdr:to>
    <xdr:sp>
      <xdr:nvSpPr>
        <xdr:cNvPr id="108" name="AutoShape 108"/>
        <xdr:cNvSpPr>
          <a:spLocks/>
        </xdr:cNvSpPr>
      </xdr:nvSpPr>
      <xdr:spPr>
        <a:xfrm>
          <a:off x="247650" y="22945725"/>
          <a:ext cx="209550" cy="3619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113</xdr:row>
      <xdr:rowOff>95250</xdr:rowOff>
    </xdr:from>
    <xdr:to>
      <xdr:col>3</xdr:col>
      <xdr:colOff>314325</xdr:colOff>
      <xdr:row>115</xdr:row>
      <xdr:rowOff>104775</xdr:rowOff>
    </xdr:to>
    <xdr:sp>
      <xdr:nvSpPr>
        <xdr:cNvPr id="109" name="Line 109"/>
        <xdr:cNvSpPr>
          <a:spLocks/>
        </xdr:cNvSpPr>
      </xdr:nvSpPr>
      <xdr:spPr>
        <a:xfrm>
          <a:off x="1076325" y="229362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113</xdr:row>
      <xdr:rowOff>104775</xdr:rowOff>
    </xdr:from>
    <xdr:to>
      <xdr:col>3</xdr:col>
      <xdr:colOff>638175</xdr:colOff>
      <xdr:row>115</xdr:row>
      <xdr:rowOff>114300</xdr:rowOff>
    </xdr:to>
    <xdr:sp>
      <xdr:nvSpPr>
        <xdr:cNvPr id="110" name="Line 110"/>
        <xdr:cNvSpPr>
          <a:spLocks/>
        </xdr:cNvSpPr>
      </xdr:nvSpPr>
      <xdr:spPr>
        <a:xfrm>
          <a:off x="1400175" y="22945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113</xdr:row>
      <xdr:rowOff>104775</xdr:rowOff>
    </xdr:from>
    <xdr:to>
      <xdr:col>4</xdr:col>
      <xdr:colOff>161925</xdr:colOff>
      <xdr:row>115</xdr:row>
      <xdr:rowOff>114300</xdr:rowOff>
    </xdr:to>
    <xdr:sp>
      <xdr:nvSpPr>
        <xdr:cNvPr id="111" name="Line 111"/>
        <xdr:cNvSpPr>
          <a:spLocks/>
        </xdr:cNvSpPr>
      </xdr:nvSpPr>
      <xdr:spPr>
        <a:xfrm>
          <a:off x="1752600" y="22945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676275</xdr:colOff>
      <xdr:row>113</xdr:row>
      <xdr:rowOff>123825</xdr:rowOff>
    </xdr:from>
    <xdr:to>
      <xdr:col>4</xdr:col>
      <xdr:colOff>676275</xdr:colOff>
      <xdr:row>115</xdr:row>
      <xdr:rowOff>104775</xdr:rowOff>
    </xdr:to>
    <xdr:sp>
      <xdr:nvSpPr>
        <xdr:cNvPr id="112" name="Line 112"/>
        <xdr:cNvSpPr>
          <a:spLocks/>
        </xdr:cNvSpPr>
      </xdr:nvSpPr>
      <xdr:spPr>
        <a:xfrm>
          <a:off x="2266950" y="229647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304800</xdr:colOff>
      <xdr:row>113</xdr:row>
      <xdr:rowOff>142875</xdr:rowOff>
    </xdr:from>
    <xdr:to>
      <xdr:col>5</xdr:col>
      <xdr:colOff>304800</xdr:colOff>
      <xdr:row>115</xdr:row>
      <xdr:rowOff>114300</xdr:rowOff>
    </xdr:to>
    <xdr:sp>
      <xdr:nvSpPr>
        <xdr:cNvPr id="113" name="Line 113"/>
        <xdr:cNvSpPr>
          <a:spLocks/>
        </xdr:cNvSpPr>
      </xdr:nvSpPr>
      <xdr:spPr>
        <a:xfrm>
          <a:off x="2657475" y="229838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685800</xdr:colOff>
      <xdr:row>113</xdr:row>
      <xdr:rowOff>142875</xdr:rowOff>
    </xdr:from>
    <xdr:to>
      <xdr:col>5</xdr:col>
      <xdr:colOff>685800</xdr:colOff>
      <xdr:row>115</xdr:row>
      <xdr:rowOff>104775</xdr:rowOff>
    </xdr:to>
    <xdr:sp>
      <xdr:nvSpPr>
        <xdr:cNvPr id="114" name="Line 114"/>
        <xdr:cNvSpPr>
          <a:spLocks/>
        </xdr:cNvSpPr>
      </xdr:nvSpPr>
      <xdr:spPr>
        <a:xfrm>
          <a:off x="3038475" y="229838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323850</xdr:colOff>
      <xdr:row>113</xdr:row>
      <xdr:rowOff>123825</xdr:rowOff>
    </xdr:from>
    <xdr:to>
      <xdr:col>6</xdr:col>
      <xdr:colOff>323850</xdr:colOff>
      <xdr:row>115</xdr:row>
      <xdr:rowOff>123825</xdr:rowOff>
    </xdr:to>
    <xdr:sp>
      <xdr:nvSpPr>
        <xdr:cNvPr id="115" name="Line 115"/>
        <xdr:cNvSpPr>
          <a:spLocks/>
        </xdr:cNvSpPr>
      </xdr:nvSpPr>
      <xdr:spPr>
        <a:xfrm>
          <a:off x="3438525" y="22964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113</xdr:row>
      <xdr:rowOff>142875</xdr:rowOff>
    </xdr:from>
    <xdr:to>
      <xdr:col>7</xdr:col>
      <xdr:colOff>19050</xdr:colOff>
      <xdr:row>115</xdr:row>
      <xdr:rowOff>114300</xdr:rowOff>
    </xdr:to>
    <xdr:sp>
      <xdr:nvSpPr>
        <xdr:cNvPr id="116" name="Line 116"/>
        <xdr:cNvSpPr>
          <a:spLocks/>
        </xdr:cNvSpPr>
      </xdr:nvSpPr>
      <xdr:spPr>
        <a:xfrm>
          <a:off x="3895725" y="229838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428625</xdr:colOff>
      <xdr:row>113</xdr:row>
      <xdr:rowOff>123825</xdr:rowOff>
    </xdr:from>
    <xdr:to>
      <xdr:col>7</xdr:col>
      <xdr:colOff>428625</xdr:colOff>
      <xdr:row>115</xdr:row>
      <xdr:rowOff>133350</xdr:rowOff>
    </xdr:to>
    <xdr:sp>
      <xdr:nvSpPr>
        <xdr:cNvPr id="117" name="Line 117"/>
        <xdr:cNvSpPr>
          <a:spLocks/>
        </xdr:cNvSpPr>
      </xdr:nvSpPr>
      <xdr:spPr>
        <a:xfrm>
          <a:off x="4305300" y="2296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113</xdr:row>
      <xdr:rowOff>104775</xdr:rowOff>
    </xdr:from>
    <xdr:to>
      <xdr:col>8</xdr:col>
      <xdr:colOff>38100</xdr:colOff>
      <xdr:row>115</xdr:row>
      <xdr:rowOff>123825</xdr:rowOff>
    </xdr:to>
    <xdr:sp>
      <xdr:nvSpPr>
        <xdr:cNvPr id="118" name="Line 118"/>
        <xdr:cNvSpPr>
          <a:spLocks/>
        </xdr:cNvSpPr>
      </xdr:nvSpPr>
      <xdr:spPr>
        <a:xfrm>
          <a:off x="4676775" y="229457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400050</xdr:colOff>
      <xdr:row>113</xdr:row>
      <xdr:rowOff>114300</xdr:rowOff>
    </xdr:from>
    <xdr:to>
      <xdr:col>8</xdr:col>
      <xdr:colOff>400050</xdr:colOff>
      <xdr:row>115</xdr:row>
      <xdr:rowOff>114300</xdr:rowOff>
    </xdr:to>
    <xdr:sp>
      <xdr:nvSpPr>
        <xdr:cNvPr id="119" name="Line 119"/>
        <xdr:cNvSpPr>
          <a:spLocks/>
        </xdr:cNvSpPr>
      </xdr:nvSpPr>
      <xdr:spPr>
        <a:xfrm>
          <a:off x="5038725" y="22955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504825</xdr:colOff>
      <xdr:row>6</xdr:row>
      <xdr:rowOff>76200</xdr:rowOff>
    </xdr:from>
    <xdr:to>
      <xdr:col>17</xdr:col>
      <xdr:colOff>47625</xdr:colOff>
      <xdr:row>16</xdr:row>
      <xdr:rowOff>142875</xdr:rowOff>
    </xdr:to>
    <xdr:sp>
      <xdr:nvSpPr>
        <xdr:cNvPr id="120" name="Rectangle 267"/>
        <xdr:cNvSpPr>
          <a:spLocks/>
        </xdr:cNvSpPr>
      </xdr:nvSpPr>
      <xdr:spPr>
        <a:xfrm>
          <a:off x="8953500" y="1104900"/>
          <a:ext cx="1066800" cy="1800225"/>
        </a:xfrm>
        <a:prstGeom prst="rect">
          <a:avLst/>
        </a:prstGeom>
        <a:solidFill>
          <a:srgbClr val="C0C0C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590550</xdr:colOff>
      <xdr:row>6</xdr:row>
      <xdr:rowOff>152400</xdr:rowOff>
    </xdr:from>
    <xdr:to>
      <xdr:col>16</xdr:col>
      <xdr:colOff>47625</xdr:colOff>
      <xdr:row>9</xdr:row>
      <xdr:rowOff>133350</xdr:rowOff>
    </xdr:to>
    <xdr:sp>
      <xdr:nvSpPr>
        <xdr:cNvPr id="121" name="Rectangle 266"/>
        <xdr:cNvSpPr>
          <a:spLocks/>
        </xdr:cNvSpPr>
      </xdr:nvSpPr>
      <xdr:spPr>
        <a:xfrm>
          <a:off x="9039225" y="1181100"/>
          <a:ext cx="2190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152400</xdr:colOff>
      <xdr:row>6</xdr:row>
      <xdr:rowOff>152400</xdr:rowOff>
    </xdr:from>
    <xdr:to>
      <xdr:col>16</xdr:col>
      <xdr:colOff>390525</xdr:colOff>
      <xdr:row>9</xdr:row>
      <xdr:rowOff>123825</xdr:rowOff>
    </xdr:to>
    <xdr:sp>
      <xdr:nvSpPr>
        <xdr:cNvPr id="122" name="Rectangle 265"/>
        <xdr:cNvSpPr>
          <a:spLocks/>
        </xdr:cNvSpPr>
      </xdr:nvSpPr>
      <xdr:spPr>
        <a:xfrm>
          <a:off x="9363075" y="1181100"/>
          <a:ext cx="2381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485775</xdr:colOff>
      <xdr:row>6</xdr:row>
      <xdr:rowOff>161925</xdr:rowOff>
    </xdr:from>
    <xdr:to>
      <xdr:col>16</xdr:col>
      <xdr:colOff>714375</xdr:colOff>
      <xdr:row>9</xdr:row>
      <xdr:rowOff>114300</xdr:rowOff>
    </xdr:to>
    <xdr:sp>
      <xdr:nvSpPr>
        <xdr:cNvPr id="123" name="Rectangle 264"/>
        <xdr:cNvSpPr>
          <a:spLocks/>
        </xdr:cNvSpPr>
      </xdr:nvSpPr>
      <xdr:spPr>
        <a:xfrm>
          <a:off x="9696450" y="1190625"/>
          <a:ext cx="2286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590550</xdr:colOff>
      <xdr:row>10</xdr:row>
      <xdr:rowOff>66675</xdr:rowOff>
    </xdr:from>
    <xdr:to>
      <xdr:col>16</xdr:col>
      <xdr:colOff>47625</xdr:colOff>
      <xdr:row>12</xdr:row>
      <xdr:rowOff>152400</xdr:rowOff>
    </xdr:to>
    <xdr:sp>
      <xdr:nvSpPr>
        <xdr:cNvPr id="124" name="Rectangle 263"/>
        <xdr:cNvSpPr>
          <a:spLocks/>
        </xdr:cNvSpPr>
      </xdr:nvSpPr>
      <xdr:spPr>
        <a:xfrm>
          <a:off x="9039225" y="1790700"/>
          <a:ext cx="2190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161925</xdr:colOff>
      <xdr:row>10</xdr:row>
      <xdr:rowOff>66675</xdr:rowOff>
    </xdr:from>
    <xdr:to>
      <xdr:col>16</xdr:col>
      <xdr:colOff>390525</xdr:colOff>
      <xdr:row>12</xdr:row>
      <xdr:rowOff>152400</xdr:rowOff>
    </xdr:to>
    <xdr:sp>
      <xdr:nvSpPr>
        <xdr:cNvPr id="125" name="Rectangle 262"/>
        <xdr:cNvSpPr>
          <a:spLocks/>
        </xdr:cNvSpPr>
      </xdr:nvSpPr>
      <xdr:spPr>
        <a:xfrm>
          <a:off x="9372600" y="1790700"/>
          <a:ext cx="2381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495300</xdr:colOff>
      <xdr:row>10</xdr:row>
      <xdr:rowOff>66675</xdr:rowOff>
    </xdr:from>
    <xdr:to>
      <xdr:col>16</xdr:col>
      <xdr:colOff>714375</xdr:colOff>
      <xdr:row>12</xdr:row>
      <xdr:rowOff>152400</xdr:rowOff>
    </xdr:to>
    <xdr:sp>
      <xdr:nvSpPr>
        <xdr:cNvPr id="126" name="Rectangle 261"/>
        <xdr:cNvSpPr>
          <a:spLocks/>
        </xdr:cNvSpPr>
      </xdr:nvSpPr>
      <xdr:spPr>
        <a:xfrm>
          <a:off x="9705975" y="1790700"/>
          <a:ext cx="2190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600075</xdr:colOff>
      <xdr:row>13</xdr:row>
      <xdr:rowOff>95250</xdr:rowOff>
    </xdr:from>
    <xdr:to>
      <xdr:col>16</xdr:col>
      <xdr:colOff>47625</xdr:colOff>
      <xdr:row>16</xdr:row>
      <xdr:rowOff>47625</xdr:rowOff>
    </xdr:to>
    <xdr:sp>
      <xdr:nvSpPr>
        <xdr:cNvPr id="127" name="Rectangle 260"/>
        <xdr:cNvSpPr>
          <a:spLocks/>
        </xdr:cNvSpPr>
      </xdr:nvSpPr>
      <xdr:spPr>
        <a:xfrm>
          <a:off x="9048750" y="2343150"/>
          <a:ext cx="2095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161925</xdr:colOff>
      <xdr:row>13</xdr:row>
      <xdr:rowOff>95250</xdr:rowOff>
    </xdr:from>
    <xdr:to>
      <xdr:col>16</xdr:col>
      <xdr:colOff>390525</xdr:colOff>
      <xdr:row>16</xdr:row>
      <xdr:rowOff>47625</xdr:rowOff>
    </xdr:to>
    <xdr:sp>
      <xdr:nvSpPr>
        <xdr:cNvPr id="128" name="Rectangle 259"/>
        <xdr:cNvSpPr>
          <a:spLocks/>
        </xdr:cNvSpPr>
      </xdr:nvSpPr>
      <xdr:spPr>
        <a:xfrm>
          <a:off x="9372600" y="2343150"/>
          <a:ext cx="2381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504825</xdr:colOff>
      <xdr:row>13</xdr:row>
      <xdr:rowOff>95250</xdr:rowOff>
    </xdr:from>
    <xdr:to>
      <xdr:col>16</xdr:col>
      <xdr:colOff>714375</xdr:colOff>
      <xdr:row>16</xdr:row>
      <xdr:rowOff>57150</xdr:rowOff>
    </xdr:to>
    <xdr:sp>
      <xdr:nvSpPr>
        <xdr:cNvPr id="129" name="Rectangle 258"/>
        <xdr:cNvSpPr>
          <a:spLocks/>
        </xdr:cNvSpPr>
      </xdr:nvSpPr>
      <xdr:spPr>
        <a:xfrm>
          <a:off x="9715500" y="2343150"/>
          <a:ext cx="2095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600075</xdr:colOff>
      <xdr:row>8</xdr:row>
      <xdr:rowOff>66675</xdr:rowOff>
    </xdr:from>
    <xdr:to>
      <xdr:col>16</xdr:col>
      <xdr:colOff>57150</xdr:colOff>
      <xdr:row>8</xdr:row>
      <xdr:rowOff>66675</xdr:rowOff>
    </xdr:to>
    <xdr:sp>
      <xdr:nvSpPr>
        <xdr:cNvPr id="130" name="Line 257"/>
        <xdr:cNvSpPr>
          <a:spLocks/>
        </xdr:cNvSpPr>
      </xdr:nvSpPr>
      <xdr:spPr>
        <a:xfrm>
          <a:off x="9048750" y="1428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161925</xdr:colOff>
      <xdr:row>8</xdr:row>
      <xdr:rowOff>66675</xdr:rowOff>
    </xdr:from>
    <xdr:to>
      <xdr:col>16</xdr:col>
      <xdr:colOff>390525</xdr:colOff>
      <xdr:row>8</xdr:row>
      <xdr:rowOff>66675</xdr:rowOff>
    </xdr:to>
    <xdr:sp>
      <xdr:nvSpPr>
        <xdr:cNvPr id="131" name="Line 256"/>
        <xdr:cNvSpPr>
          <a:spLocks/>
        </xdr:cNvSpPr>
      </xdr:nvSpPr>
      <xdr:spPr>
        <a:xfrm>
          <a:off x="9372600" y="1428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485775</xdr:colOff>
      <xdr:row>8</xdr:row>
      <xdr:rowOff>76200</xdr:rowOff>
    </xdr:from>
    <xdr:to>
      <xdr:col>16</xdr:col>
      <xdr:colOff>723900</xdr:colOff>
      <xdr:row>8</xdr:row>
      <xdr:rowOff>76200</xdr:rowOff>
    </xdr:to>
    <xdr:sp>
      <xdr:nvSpPr>
        <xdr:cNvPr id="132" name="Line 255"/>
        <xdr:cNvSpPr>
          <a:spLocks/>
        </xdr:cNvSpPr>
      </xdr:nvSpPr>
      <xdr:spPr>
        <a:xfrm>
          <a:off x="9696450" y="14382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600075</xdr:colOff>
      <xdr:row>11</xdr:row>
      <xdr:rowOff>114300</xdr:rowOff>
    </xdr:from>
    <xdr:to>
      <xdr:col>16</xdr:col>
      <xdr:colOff>66675</xdr:colOff>
      <xdr:row>11</xdr:row>
      <xdr:rowOff>114300</xdr:rowOff>
    </xdr:to>
    <xdr:sp>
      <xdr:nvSpPr>
        <xdr:cNvPr id="133" name="Line 254"/>
        <xdr:cNvSpPr>
          <a:spLocks/>
        </xdr:cNvSpPr>
      </xdr:nvSpPr>
      <xdr:spPr>
        <a:xfrm>
          <a:off x="9048750" y="20288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171450</xdr:colOff>
      <xdr:row>11</xdr:row>
      <xdr:rowOff>123825</xdr:rowOff>
    </xdr:from>
    <xdr:to>
      <xdr:col>16</xdr:col>
      <xdr:colOff>381000</xdr:colOff>
      <xdr:row>11</xdr:row>
      <xdr:rowOff>123825</xdr:rowOff>
    </xdr:to>
    <xdr:sp>
      <xdr:nvSpPr>
        <xdr:cNvPr id="134" name="Line 253"/>
        <xdr:cNvSpPr>
          <a:spLocks/>
        </xdr:cNvSpPr>
      </xdr:nvSpPr>
      <xdr:spPr>
        <a:xfrm>
          <a:off x="9382125" y="2038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504825</xdr:colOff>
      <xdr:row>11</xdr:row>
      <xdr:rowOff>123825</xdr:rowOff>
    </xdr:from>
    <xdr:to>
      <xdr:col>16</xdr:col>
      <xdr:colOff>723900</xdr:colOff>
      <xdr:row>11</xdr:row>
      <xdr:rowOff>123825</xdr:rowOff>
    </xdr:to>
    <xdr:sp>
      <xdr:nvSpPr>
        <xdr:cNvPr id="135" name="Line 252"/>
        <xdr:cNvSpPr>
          <a:spLocks/>
        </xdr:cNvSpPr>
      </xdr:nvSpPr>
      <xdr:spPr>
        <a:xfrm>
          <a:off x="9715500" y="2038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619125</xdr:colOff>
      <xdr:row>14</xdr:row>
      <xdr:rowOff>142875</xdr:rowOff>
    </xdr:from>
    <xdr:to>
      <xdr:col>16</xdr:col>
      <xdr:colOff>47625</xdr:colOff>
      <xdr:row>14</xdr:row>
      <xdr:rowOff>142875</xdr:rowOff>
    </xdr:to>
    <xdr:sp>
      <xdr:nvSpPr>
        <xdr:cNvPr id="136" name="Line 251"/>
        <xdr:cNvSpPr>
          <a:spLocks/>
        </xdr:cNvSpPr>
      </xdr:nvSpPr>
      <xdr:spPr>
        <a:xfrm>
          <a:off x="9067800" y="25622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171450</xdr:colOff>
      <xdr:row>14</xdr:row>
      <xdr:rowOff>142875</xdr:rowOff>
    </xdr:from>
    <xdr:to>
      <xdr:col>16</xdr:col>
      <xdr:colOff>390525</xdr:colOff>
      <xdr:row>14</xdr:row>
      <xdr:rowOff>142875</xdr:rowOff>
    </xdr:to>
    <xdr:sp>
      <xdr:nvSpPr>
        <xdr:cNvPr id="137" name="Line 250"/>
        <xdr:cNvSpPr>
          <a:spLocks/>
        </xdr:cNvSpPr>
      </xdr:nvSpPr>
      <xdr:spPr>
        <a:xfrm>
          <a:off x="9382125" y="25622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504825</xdr:colOff>
      <xdr:row>15</xdr:row>
      <xdr:rowOff>0</xdr:rowOff>
    </xdr:from>
    <xdr:to>
      <xdr:col>16</xdr:col>
      <xdr:colOff>704850</xdr:colOff>
      <xdr:row>15</xdr:row>
      <xdr:rowOff>0</xdr:rowOff>
    </xdr:to>
    <xdr:sp>
      <xdr:nvSpPr>
        <xdr:cNvPr id="138" name="Line 249"/>
        <xdr:cNvSpPr>
          <a:spLocks/>
        </xdr:cNvSpPr>
      </xdr:nvSpPr>
      <xdr:spPr>
        <a:xfrm>
          <a:off x="9715500" y="2590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114300</xdr:colOff>
      <xdr:row>10</xdr:row>
      <xdr:rowOff>19050</xdr:rowOff>
    </xdr:from>
    <xdr:to>
      <xdr:col>16</xdr:col>
      <xdr:colOff>438150</xdr:colOff>
      <xdr:row>13</xdr:row>
      <xdr:rowOff>47625</xdr:rowOff>
    </xdr:to>
    <xdr:sp>
      <xdr:nvSpPr>
        <xdr:cNvPr id="139" name="Rectangle 248"/>
        <xdr:cNvSpPr>
          <a:spLocks/>
        </xdr:cNvSpPr>
      </xdr:nvSpPr>
      <xdr:spPr>
        <a:xfrm>
          <a:off x="9324975" y="1743075"/>
          <a:ext cx="314325" cy="5524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323850</xdr:colOff>
      <xdr:row>16</xdr:row>
      <xdr:rowOff>133350</xdr:rowOff>
    </xdr:from>
    <xdr:to>
      <xdr:col>15</xdr:col>
      <xdr:colOff>361950</xdr:colOff>
      <xdr:row>17</xdr:row>
      <xdr:rowOff>0</xdr:rowOff>
    </xdr:to>
    <xdr:sp>
      <xdr:nvSpPr>
        <xdr:cNvPr id="140" name="Oval 247"/>
        <xdr:cNvSpPr>
          <a:spLocks/>
        </xdr:cNvSpPr>
      </xdr:nvSpPr>
      <xdr:spPr>
        <a:xfrm>
          <a:off x="8772525" y="2895600"/>
          <a:ext cx="38100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6</xdr:row>
      <xdr:rowOff>47625</xdr:rowOff>
    </xdr:from>
    <xdr:to>
      <xdr:col>15</xdr:col>
      <xdr:colOff>361950</xdr:colOff>
      <xdr:row>6</xdr:row>
      <xdr:rowOff>85725</xdr:rowOff>
    </xdr:to>
    <xdr:sp>
      <xdr:nvSpPr>
        <xdr:cNvPr id="141" name="Oval 246"/>
        <xdr:cNvSpPr>
          <a:spLocks/>
        </xdr:cNvSpPr>
      </xdr:nvSpPr>
      <xdr:spPr>
        <a:xfrm>
          <a:off x="8763000" y="1076325"/>
          <a:ext cx="38100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485775</xdr:colOff>
      <xdr:row>5</xdr:row>
      <xdr:rowOff>123825</xdr:rowOff>
    </xdr:from>
    <xdr:to>
      <xdr:col>15</xdr:col>
      <xdr:colOff>523875</xdr:colOff>
      <xdr:row>5</xdr:row>
      <xdr:rowOff>161925</xdr:rowOff>
    </xdr:to>
    <xdr:sp>
      <xdr:nvSpPr>
        <xdr:cNvPr id="142" name="Oval 245"/>
        <xdr:cNvSpPr>
          <a:spLocks/>
        </xdr:cNvSpPr>
      </xdr:nvSpPr>
      <xdr:spPr>
        <a:xfrm>
          <a:off x="8934450" y="981075"/>
          <a:ext cx="38100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5</xdr:row>
      <xdr:rowOff>133350</xdr:rowOff>
    </xdr:from>
    <xdr:to>
      <xdr:col>17</xdr:col>
      <xdr:colOff>66675</xdr:colOff>
      <xdr:row>6</xdr:row>
      <xdr:rowOff>0</xdr:rowOff>
    </xdr:to>
    <xdr:sp>
      <xdr:nvSpPr>
        <xdr:cNvPr id="143" name="Oval 244"/>
        <xdr:cNvSpPr>
          <a:spLocks/>
        </xdr:cNvSpPr>
      </xdr:nvSpPr>
      <xdr:spPr>
        <a:xfrm>
          <a:off x="10001250" y="990600"/>
          <a:ext cx="38100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342900</xdr:colOff>
      <xdr:row>5</xdr:row>
      <xdr:rowOff>152400</xdr:rowOff>
    </xdr:from>
    <xdr:to>
      <xdr:col>15</xdr:col>
      <xdr:colOff>342900</xdr:colOff>
      <xdr:row>17</xdr:row>
      <xdr:rowOff>95250</xdr:rowOff>
    </xdr:to>
    <xdr:sp>
      <xdr:nvSpPr>
        <xdr:cNvPr id="144" name="Line 243"/>
        <xdr:cNvSpPr>
          <a:spLocks/>
        </xdr:cNvSpPr>
      </xdr:nvSpPr>
      <xdr:spPr>
        <a:xfrm>
          <a:off x="8791575" y="10096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276225</xdr:colOff>
      <xdr:row>6</xdr:row>
      <xdr:rowOff>66675</xdr:rowOff>
    </xdr:from>
    <xdr:to>
      <xdr:col>15</xdr:col>
      <xdr:colOff>419100</xdr:colOff>
      <xdr:row>6</xdr:row>
      <xdr:rowOff>66675</xdr:rowOff>
    </xdr:to>
    <xdr:sp>
      <xdr:nvSpPr>
        <xdr:cNvPr id="145" name="Line 242"/>
        <xdr:cNvSpPr>
          <a:spLocks/>
        </xdr:cNvSpPr>
      </xdr:nvSpPr>
      <xdr:spPr>
        <a:xfrm>
          <a:off x="8724900" y="1095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257175</xdr:colOff>
      <xdr:row>16</xdr:row>
      <xdr:rowOff>142875</xdr:rowOff>
    </xdr:from>
    <xdr:to>
      <xdr:col>15</xdr:col>
      <xdr:colOff>447675</xdr:colOff>
      <xdr:row>16</xdr:row>
      <xdr:rowOff>142875</xdr:rowOff>
    </xdr:to>
    <xdr:sp>
      <xdr:nvSpPr>
        <xdr:cNvPr id="146" name="Line 241"/>
        <xdr:cNvSpPr>
          <a:spLocks/>
        </xdr:cNvSpPr>
      </xdr:nvSpPr>
      <xdr:spPr>
        <a:xfrm flipH="1">
          <a:off x="8705850" y="2905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133350</xdr:rowOff>
    </xdr:from>
    <xdr:to>
      <xdr:col>17</xdr:col>
      <xdr:colOff>133350</xdr:colOff>
      <xdr:row>5</xdr:row>
      <xdr:rowOff>133350</xdr:rowOff>
    </xdr:to>
    <xdr:sp>
      <xdr:nvSpPr>
        <xdr:cNvPr id="147" name="Line 240"/>
        <xdr:cNvSpPr>
          <a:spLocks/>
        </xdr:cNvSpPr>
      </xdr:nvSpPr>
      <xdr:spPr>
        <a:xfrm>
          <a:off x="8829675" y="9906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504825</xdr:colOff>
      <xdr:row>5</xdr:row>
      <xdr:rowOff>66675</xdr:rowOff>
    </xdr:from>
    <xdr:to>
      <xdr:col>15</xdr:col>
      <xdr:colOff>504825</xdr:colOff>
      <xdr:row>6</xdr:row>
      <xdr:rowOff>0</xdr:rowOff>
    </xdr:to>
    <xdr:sp>
      <xdr:nvSpPr>
        <xdr:cNvPr id="148" name="Line 239"/>
        <xdr:cNvSpPr>
          <a:spLocks/>
        </xdr:cNvSpPr>
      </xdr:nvSpPr>
      <xdr:spPr>
        <a:xfrm flipV="1">
          <a:off x="8953500" y="9239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57150</xdr:rowOff>
    </xdr:from>
    <xdr:to>
      <xdr:col>17</xdr:col>
      <xdr:colOff>47625</xdr:colOff>
      <xdr:row>6</xdr:row>
      <xdr:rowOff>19050</xdr:rowOff>
    </xdr:to>
    <xdr:sp>
      <xdr:nvSpPr>
        <xdr:cNvPr id="149" name="Line 238"/>
        <xdr:cNvSpPr>
          <a:spLocks/>
        </xdr:cNvSpPr>
      </xdr:nvSpPr>
      <xdr:spPr>
        <a:xfrm flipV="1">
          <a:off x="10020300" y="914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619125</xdr:colOff>
      <xdr:row>12</xdr:row>
      <xdr:rowOff>142875</xdr:rowOff>
    </xdr:from>
    <xdr:to>
      <xdr:col>16</xdr:col>
      <xdr:colOff>47625</xdr:colOff>
      <xdr:row>12</xdr:row>
      <xdr:rowOff>142875</xdr:rowOff>
    </xdr:to>
    <xdr:sp>
      <xdr:nvSpPr>
        <xdr:cNvPr id="150" name="Line 251"/>
        <xdr:cNvSpPr>
          <a:spLocks/>
        </xdr:cNvSpPr>
      </xdr:nvSpPr>
      <xdr:spPr>
        <a:xfrm>
          <a:off x="9067800" y="2219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123825</xdr:colOff>
      <xdr:row>5</xdr:row>
      <xdr:rowOff>57150</xdr:rowOff>
    </xdr:from>
    <xdr:to>
      <xdr:col>20</xdr:col>
      <xdr:colOff>190500</xdr:colOff>
      <xdr:row>11</xdr:row>
      <xdr:rowOff>95250</xdr:rowOff>
    </xdr:to>
    <xdr:sp>
      <xdr:nvSpPr>
        <xdr:cNvPr id="151" name="Rectangle 237"/>
        <xdr:cNvSpPr>
          <a:spLocks/>
        </xdr:cNvSpPr>
      </xdr:nvSpPr>
      <xdr:spPr>
        <a:xfrm>
          <a:off x="11620500" y="914400"/>
          <a:ext cx="828675" cy="1095375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285750</xdr:colOff>
      <xdr:row>6</xdr:row>
      <xdr:rowOff>57150</xdr:rowOff>
    </xdr:from>
    <xdr:to>
      <xdr:col>20</xdr:col>
      <xdr:colOff>47625</xdr:colOff>
      <xdr:row>10</xdr:row>
      <xdr:rowOff>104775</xdr:rowOff>
    </xdr:to>
    <xdr:sp>
      <xdr:nvSpPr>
        <xdr:cNvPr id="152" name="Rectangle 236"/>
        <xdr:cNvSpPr>
          <a:spLocks/>
        </xdr:cNvSpPr>
      </xdr:nvSpPr>
      <xdr:spPr>
        <a:xfrm>
          <a:off x="11782425" y="1085850"/>
          <a:ext cx="5238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200025</xdr:colOff>
      <xdr:row>5</xdr:row>
      <xdr:rowOff>142875</xdr:rowOff>
    </xdr:from>
    <xdr:to>
      <xdr:col>19</xdr:col>
      <xdr:colOff>200025</xdr:colOff>
      <xdr:row>11</xdr:row>
      <xdr:rowOff>28575</xdr:rowOff>
    </xdr:to>
    <xdr:sp>
      <xdr:nvSpPr>
        <xdr:cNvPr id="153" name="Line 235"/>
        <xdr:cNvSpPr>
          <a:spLocks/>
        </xdr:cNvSpPr>
      </xdr:nvSpPr>
      <xdr:spPr>
        <a:xfrm>
          <a:off x="11696700" y="1000125"/>
          <a:ext cx="0" cy="94297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123825</xdr:colOff>
      <xdr:row>5</xdr:row>
      <xdr:rowOff>133350</xdr:rowOff>
    </xdr:from>
    <xdr:to>
      <xdr:col>20</xdr:col>
      <xdr:colOff>123825</xdr:colOff>
      <xdr:row>11</xdr:row>
      <xdr:rowOff>28575</xdr:rowOff>
    </xdr:to>
    <xdr:sp>
      <xdr:nvSpPr>
        <xdr:cNvPr id="154" name="Line 234"/>
        <xdr:cNvSpPr>
          <a:spLocks/>
        </xdr:cNvSpPr>
      </xdr:nvSpPr>
      <xdr:spPr>
        <a:xfrm>
          <a:off x="12382500" y="990600"/>
          <a:ext cx="0" cy="9525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209550</xdr:colOff>
      <xdr:row>5</xdr:row>
      <xdr:rowOff>133350</xdr:rowOff>
    </xdr:from>
    <xdr:to>
      <xdr:col>20</xdr:col>
      <xdr:colOff>123825</xdr:colOff>
      <xdr:row>5</xdr:row>
      <xdr:rowOff>133350</xdr:rowOff>
    </xdr:to>
    <xdr:sp>
      <xdr:nvSpPr>
        <xdr:cNvPr id="155" name="Line 233"/>
        <xdr:cNvSpPr>
          <a:spLocks/>
        </xdr:cNvSpPr>
      </xdr:nvSpPr>
      <xdr:spPr>
        <a:xfrm>
          <a:off x="11706225" y="990600"/>
          <a:ext cx="67627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276225</xdr:colOff>
      <xdr:row>8</xdr:row>
      <xdr:rowOff>76200</xdr:rowOff>
    </xdr:from>
    <xdr:to>
      <xdr:col>20</xdr:col>
      <xdr:colOff>57150</xdr:colOff>
      <xdr:row>8</xdr:row>
      <xdr:rowOff>76200</xdr:rowOff>
    </xdr:to>
    <xdr:sp>
      <xdr:nvSpPr>
        <xdr:cNvPr id="156" name="Line 232"/>
        <xdr:cNvSpPr>
          <a:spLocks/>
        </xdr:cNvSpPr>
      </xdr:nvSpPr>
      <xdr:spPr>
        <a:xfrm>
          <a:off x="11772900" y="1438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533400</xdr:colOff>
      <xdr:row>5</xdr:row>
      <xdr:rowOff>28575</xdr:rowOff>
    </xdr:from>
    <xdr:to>
      <xdr:col>18</xdr:col>
      <xdr:colOff>533400</xdr:colOff>
      <xdr:row>11</xdr:row>
      <xdr:rowOff>104775</xdr:rowOff>
    </xdr:to>
    <xdr:sp>
      <xdr:nvSpPr>
        <xdr:cNvPr id="157" name="Line 225"/>
        <xdr:cNvSpPr>
          <a:spLocks/>
        </xdr:cNvSpPr>
      </xdr:nvSpPr>
      <xdr:spPr>
        <a:xfrm flipH="1">
          <a:off x="11268075" y="88582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466725</xdr:colOff>
      <xdr:row>6</xdr:row>
      <xdr:rowOff>66675</xdr:rowOff>
    </xdr:from>
    <xdr:to>
      <xdr:col>18</xdr:col>
      <xdr:colOff>590550</xdr:colOff>
      <xdr:row>6</xdr:row>
      <xdr:rowOff>66675</xdr:rowOff>
    </xdr:to>
    <xdr:sp>
      <xdr:nvSpPr>
        <xdr:cNvPr id="158" name="Line 224"/>
        <xdr:cNvSpPr>
          <a:spLocks/>
        </xdr:cNvSpPr>
      </xdr:nvSpPr>
      <xdr:spPr>
        <a:xfrm>
          <a:off x="11201400" y="10953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485775</xdr:colOff>
      <xdr:row>10</xdr:row>
      <xdr:rowOff>104775</xdr:rowOff>
    </xdr:from>
    <xdr:to>
      <xdr:col>18</xdr:col>
      <xdr:colOff>590550</xdr:colOff>
      <xdr:row>10</xdr:row>
      <xdr:rowOff>104775</xdr:rowOff>
    </xdr:to>
    <xdr:sp>
      <xdr:nvSpPr>
        <xdr:cNvPr id="159" name="Line 223"/>
        <xdr:cNvSpPr>
          <a:spLocks/>
        </xdr:cNvSpPr>
      </xdr:nvSpPr>
      <xdr:spPr>
        <a:xfrm>
          <a:off x="11220450" y="1828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47625</xdr:colOff>
      <xdr:row>13</xdr:row>
      <xdr:rowOff>9525</xdr:rowOff>
    </xdr:from>
    <xdr:to>
      <xdr:col>20</xdr:col>
      <xdr:colOff>352425</xdr:colOff>
      <xdr:row>13</xdr:row>
      <xdr:rowOff>9525</xdr:rowOff>
    </xdr:to>
    <xdr:sp>
      <xdr:nvSpPr>
        <xdr:cNvPr id="160" name="Line 187"/>
        <xdr:cNvSpPr>
          <a:spLocks/>
        </xdr:cNvSpPr>
      </xdr:nvSpPr>
      <xdr:spPr>
        <a:xfrm>
          <a:off x="11544300" y="22574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76200</xdr:colOff>
      <xdr:row>12</xdr:row>
      <xdr:rowOff>76200</xdr:rowOff>
    </xdr:from>
    <xdr:to>
      <xdr:col>19</xdr:col>
      <xdr:colOff>76200</xdr:colOff>
      <xdr:row>13</xdr:row>
      <xdr:rowOff>38100</xdr:rowOff>
    </xdr:to>
    <xdr:sp>
      <xdr:nvSpPr>
        <xdr:cNvPr id="161" name="Line 186"/>
        <xdr:cNvSpPr>
          <a:spLocks/>
        </xdr:cNvSpPr>
      </xdr:nvSpPr>
      <xdr:spPr>
        <a:xfrm>
          <a:off x="11572875" y="2152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123825</xdr:colOff>
      <xdr:row>12</xdr:row>
      <xdr:rowOff>95250</xdr:rowOff>
    </xdr:from>
    <xdr:to>
      <xdr:col>20</xdr:col>
      <xdr:colOff>123825</xdr:colOff>
      <xdr:row>13</xdr:row>
      <xdr:rowOff>47625</xdr:rowOff>
    </xdr:to>
    <xdr:sp>
      <xdr:nvSpPr>
        <xdr:cNvPr id="162" name="Line 185"/>
        <xdr:cNvSpPr>
          <a:spLocks/>
        </xdr:cNvSpPr>
      </xdr:nvSpPr>
      <xdr:spPr>
        <a:xfrm>
          <a:off x="12382500" y="21717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190500</xdr:colOff>
      <xdr:row>4</xdr:row>
      <xdr:rowOff>114300</xdr:rowOff>
    </xdr:from>
    <xdr:to>
      <xdr:col>19</xdr:col>
      <xdr:colOff>190500</xdr:colOff>
      <xdr:row>5</xdr:row>
      <xdr:rowOff>85725</xdr:rowOff>
    </xdr:to>
    <xdr:sp>
      <xdr:nvSpPr>
        <xdr:cNvPr id="163" name="Line 231"/>
        <xdr:cNvSpPr>
          <a:spLocks/>
        </xdr:cNvSpPr>
      </xdr:nvSpPr>
      <xdr:spPr>
        <a:xfrm>
          <a:off x="11687175" y="7905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133350</xdr:colOff>
      <xdr:row>4</xdr:row>
      <xdr:rowOff>95250</xdr:rowOff>
    </xdr:from>
    <xdr:to>
      <xdr:col>20</xdr:col>
      <xdr:colOff>133350</xdr:colOff>
      <xdr:row>5</xdr:row>
      <xdr:rowOff>66675</xdr:rowOff>
    </xdr:to>
    <xdr:sp>
      <xdr:nvSpPr>
        <xdr:cNvPr id="164" name="Line 230"/>
        <xdr:cNvSpPr>
          <a:spLocks/>
        </xdr:cNvSpPr>
      </xdr:nvSpPr>
      <xdr:spPr>
        <a:xfrm flipH="1">
          <a:off x="12392025" y="771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57150</xdr:colOff>
      <xdr:row>5</xdr:row>
      <xdr:rowOff>0</xdr:rowOff>
    </xdr:from>
    <xdr:to>
      <xdr:col>20</xdr:col>
      <xdr:colOff>247650</xdr:colOff>
      <xdr:row>5</xdr:row>
      <xdr:rowOff>0</xdr:rowOff>
    </xdr:to>
    <xdr:sp>
      <xdr:nvSpPr>
        <xdr:cNvPr id="165" name="Line 229"/>
        <xdr:cNvSpPr>
          <a:spLocks/>
        </xdr:cNvSpPr>
      </xdr:nvSpPr>
      <xdr:spPr>
        <a:xfrm flipV="1">
          <a:off x="11553825" y="8572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390525</xdr:colOff>
      <xdr:row>5</xdr:row>
      <xdr:rowOff>9525</xdr:rowOff>
    </xdr:from>
    <xdr:to>
      <xdr:col>20</xdr:col>
      <xdr:colOff>390525</xdr:colOff>
      <xdr:row>11</xdr:row>
      <xdr:rowOff>133350</xdr:rowOff>
    </xdr:to>
    <xdr:sp>
      <xdr:nvSpPr>
        <xdr:cNvPr id="166" name="Line 220"/>
        <xdr:cNvSpPr>
          <a:spLocks/>
        </xdr:cNvSpPr>
      </xdr:nvSpPr>
      <xdr:spPr>
        <a:xfrm>
          <a:off x="12649200" y="866775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295275</xdr:colOff>
      <xdr:row>11</xdr:row>
      <xdr:rowOff>38100</xdr:rowOff>
    </xdr:from>
    <xdr:to>
      <xdr:col>20</xdr:col>
      <xdr:colOff>428625</xdr:colOff>
      <xdr:row>11</xdr:row>
      <xdr:rowOff>38100</xdr:rowOff>
    </xdr:to>
    <xdr:sp>
      <xdr:nvSpPr>
        <xdr:cNvPr id="167" name="Line 219"/>
        <xdr:cNvSpPr>
          <a:spLocks/>
        </xdr:cNvSpPr>
      </xdr:nvSpPr>
      <xdr:spPr>
        <a:xfrm>
          <a:off x="12553950" y="19526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304800</xdr:colOff>
      <xdr:row>5</xdr:row>
      <xdr:rowOff>133350</xdr:rowOff>
    </xdr:from>
    <xdr:to>
      <xdr:col>20</xdr:col>
      <xdr:colOff>428625</xdr:colOff>
      <xdr:row>5</xdr:row>
      <xdr:rowOff>133350</xdr:rowOff>
    </xdr:to>
    <xdr:sp>
      <xdr:nvSpPr>
        <xdr:cNvPr id="168" name="Line 218"/>
        <xdr:cNvSpPr>
          <a:spLocks/>
        </xdr:cNvSpPr>
      </xdr:nvSpPr>
      <xdr:spPr>
        <a:xfrm>
          <a:off x="12563475" y="990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209550</xdr:colOff>
      <xdr:row>11</xdr:row>
      <xdr:rowOff>28575</xdr:rowOff>
    </xdr:from>
    <xdr:to>
      <xdr:col>20</xdr:col>
      <xdr:colOff>123825</xdr:colOff>
      <xdr:row>11</xdr:row>
      <xdr:rowOff>28575</xdr:rowOff>
    </xdr:to>
    <xdr:sp>
      <xdr:nvSpPr>
        <xdr:cNvPr id="169" name="Line 228"/>
        <xdr:cNvSpPr>
          <a:spLocks/>
        </xdr:cNvSpPr>
      </xdr:nvSpPr>
      <xdr:spPr>
        <a:xfrm>
          <a:off x="11706225" y="1943100"/>
          <a:ext cx="67627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104775</xdr:colOff>
      <xdr:row>4</xdr:row>
      <xdr:rowOff>142875</xdr:rowOff>
    </xdr:from>
    <xdr:to>
      <xdr:col>20</xdr:col>
      <xdr:colOff>142875</xdr:colOff>
      <xdr:row>5</xdr:row>
      <xdr:rowOff>19050</xdr:rowOff>
    </xdr:to>
    <xdr:sp>
      <xdr:nvSpPr>
        <xdr:cNvPr id="170" name="Oval 227"/>
        <xdr:cNvSpPr>
          <a:spLocks/>
        </xdr:cNvSpPr>
      </xdr:nvSpPr>
      <xdr:spPr>
        <a:xfrm>
          <a:off x="12363450" y="819150"/>
          <a:ext cx="38100" cy="5715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361950</xdr:colOff>
      <xdr:row>11</xdr:row>
      <xdr:rowOff>19050</xdr:rowOff>
    </xdr:from>
    <xdr:to>
      <xdr:col>20</xdr:col>
      <xdr:colOff>400050</xdr:colOff>
      <xdr:row>11</xdr:row>
      <xdr:rowOff>57150</xdr:rowOff>
    </xdr:to>
    <xdr:sp>
      <xdr:nvSpPr>
        <xdr:cNvPr id="171" name="Oval 217"/>
        <xdr:cNvSpPr>
          <a:spLocks/>
        </xdr:cNvSpPr>
      </xdr:nvSpPr>
      <xdr:spPr>
        <a:xfrm>
          <a:off x="12620625" y="1933575"/>
          <a:ext cx="38100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171450</xdr:colOff>
      <xdr:row>4</xdr:row>
      <xdr:rowOff>152400</xdr:rowOff>
    </xdr:from>
    <xdr:to>
      <xdr:col>19</xdr:col>
      <xdr:colOff>209550</xdr:colOff>
      <xdr:row>5</xdr:row>
      <xdr:rowOff>28575</xdr:rowOff>
    </xdr:to>
    <xdr:sp>
      <xdr:nvSpPr>
        <xdr:cNvPr id="172" name="Oval 226"/>
        <xdr:cNvSpPr>
          <a:spLocks/>
        </xdr:cNvSpPr>
      </xdr:nvSpPr>
      <xdr:spPr>
        <a:xfrm>
          <a:off x="11668125" y="828675"/>
          <a:ext cx="38100" cy="5715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361950</xdr:colOff>
      <xdr:row>5</xdr:row>
      <xdr:rowOff>104775</xdr:rowOff>
    </xdr:from>
    <xdr:to>
      <xdr:col>20</xdr:col>
      <xdr:colOff>400050</xdr:colOff>
      <xdr:row>5</xdr:row>
      <xdr:rowOff>142875</xdr:rowOff>
    </xdr:to>
    <xdr:sp>
      <xdr:nvSpPr>
        <xdr:cNvPr id="173" name="Oval 216"/>
        <xdr:cNvSpPr>
          <a:spLocks/>
        </xdr:cNvSpPr>
      </xdr:nvSpPr>
      <xdr:spPr>
        <a:xfrm>
          <a:off x="12620625" y="962025"/>
          <a:ext cx="38100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123825</xdr:colOff>
      <xdr:row>12</xdr:row>
      <xdr:rowOff>104775</xdr:rowOff>
    </xdr:from>
    <xdr:to>
      <xdr:col>20</xdr:col>
      <xdr:colOff>171450</xdr:colOff>
      <xdr:row>12</xdr:row>
      <xdr:rowOff>142875</xdr:rowOff>
    </xdr:to>
    <xdr:sp>
      <xdr:nvSpPr>
        <xdr:cNvPr id="174" name="Oval 184"/>
        <xdr:cNvSpPr>
          <a:spLocks/>
        </xdr:cNvSpPr>
      </xdr:nvSpPr>
      <xdr:spPr>
        <a:xfrm>
          <a:off x="12382500" y="2181225"/>
          <a:ext cx="38100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47625</xdr:colOff>
      <xdr:row>12</xdr:row>
      <xdr:rowOff>123825</xdr:rowOff>
    </xdr:from>
    <xdr:to>
      <xdr:col>19</xdr:col>
      <xdr:colOff>85725</xdr:colOff>
      <xdr:row>13</xdr:row>
      <xdr:rowOff>0</xdr:rowOff>
    </xdr:to>
    <xdr:sp>
      <xdr:nvSpPr>
        <xdr:cNvPr id="175" name="Oval 183"/>
        <xdr:cNvSpPr>
          <a:spLocks/>
        </xdr:cNvSpPr>
      </xdr:nvSpPr>
      <xdr:spPr>
        <a:xfrm>
          <a:off x="11544300" y="2200275"/>
          <a:ext cx="38100" cy="4762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514350</xdr:colOff>
      <xdr:row>10</xdr:row>
      <xdr:rowOff>76200</xdr:rowOff>
    </xdr:from>
    <xdr:to>
      <xdr:col>18</xdr:col>
      <xdr:colOff>552450</xdr:colOff>
      <xdr:row>10</xdr:row>
      <xdr:rowOff>114300</xdr:rowOff>
    </xdr:to>
    <xdr:sp>
      <xdr:nvSpPr>
        <xdr:cNvPr id="176" name="Oval 222"/>
        <xdr:cNvSpPr>
          <a:spLocks/>
        </xdr:cNvSpPr>
      </xdr:nvSpPr>
      <xdr:spPr>
        <a:xfrm>
          <a:off x="11249025" y="1800225"/>
          <a:ext cx="38100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514350</xdr:colOff>
      <xdr:row>6</xdr:row>
      <xdr:rowOff>47625</xdr:rowOff>
    </xdr:from>
    <xdr:to>
      <xdr:col>18</xdr:col>
      <xdr:colOff>552450</xdr:colOff>
      <xdr:row>6</xdr:row>
      <xdr:rowOff>85725</xdr:rowOff>
    </xdr:to>
    <xdr:sp>
      <xdr:nvSpPr>
        <xdr:cNvPr id="177" name="Oval 221"/>
        <xdr:cNvSpPr>
          <a:spLocks/>
        </xdr:cNvSpPr>
      </xdr:nvSpPr>
      <xdr:spPr>
        <a:xfrm>
          <a:off x="11249025" y="1076325"/>
          <a:ext cx="38100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552450</xdr:colOff>
      <xdr:row>20</xdr:row>
      <xdr:rowOff>123825</xdr:rowOff>
    </xdr:from>
    <xdr:to>
      <xdr:col>17</xdr:col>
      <xdr:colOff>476250</xdr:colOff>
      <xdr:row>20</xdr:row>
      <xdr:rowOff>123825</xdr:rowOff>
    </xdr:to>
    <xdr:sp>
      <xdr:nvSpPr>
        <xdr:cNvPr id="178" name="Line 215"/>
        <xdr:cNvSpPr>
          <a:spLocks/>
        </xdr:cNvSpPr>
      </xdr:nvSpPr>
      <xdr:spPr>
        <a:xfrm>
          <a:off x="9001125" y="3552825"/>
          <a:ext cx="1447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428625</xdr:colOff>
      <xdr:row>22</xdr:row>
      <xdr:rowOff>123825</xdr:rowOff>
    </xdr:from>
    <xdr:to>
      <xdr:col>19</xdr:col>
      <xdr:colOff>638175</xdr:colOff>
      <xdr:row>23</xdr:row>
      <xdr:rowOff>9525</xdr:rowOff>
    </xdr:to>
    <xdr:sp>
      <xdr:nvSpPr>
        <xdr:cNvPr id="179" name="Line 214"/>
        <xdr:cNvSpPr>
          <a:spLocks/>
        </xdr:cNvSpPr>
      </xdr:nvSpPr>
      <xdr:spPr>
        <a:xfrm>
          <a:off x="8877300" y="3876675"/>
          <a:ext cx="32575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476250</xdr:colOff>
      <xdr:row>21</xdr:row>
      <xdr:rowOff>57150</xdr:rowOff>
    </xdr:from>
    <xdr:to>
      <xdr:col>15</xdr:col>
      <xdr:colOff>638175</xdr:colOff>
      <xdr:row>21</xdr:row>
      <xdr:rowOff>57150</xdr:rowOff>
    </xdr:to>
    <xdr:sp>
      <xdr:nvSpPr>
        <xdr:cNvPr id="180" name="Line 213"/>
        <xdr:cNvSpPr>
          <a:spLocks/>
        </xdr:cNvSpPr>
      </xdr:nvSpPr>
      <xdr:spPr>
        <a:xfrm>
          <a:off x="8924925" y="3648075"/>
          <a:ext cx="161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638175</xdr:colOff>
      <xdr:row>21</xdr:row>
      <xdr:rowOff>47625</xdr:rowOff>
    </xdr:from>
    <xdr:to>
      <xdr:col>15</xdr:col>
      <xdr:colOff>638175</xdr:colOff>
      <xdr:row>22</xdr:row>
      <xdr:rowOff>152400</xdr:rowOff>
    </xdr:to>
    <xdr:sp>
      <xdr:nvSpPr>
        <xdr:cNvPr id="181" name="Line 212"/>
        <xdr:cNvSpPr>
          <a:spLocks/>
        </xdr:cNvSpPr>
      </xdr:nvSpPr>
      <xdr:spPr>
        <a:xfrm>
          <a:off x="9086850" y="3638550"/>
          <a:ext cx="0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57150</xdr:colOff>
      <xdr:row>21</xdr:row>
      <xdr:rowOff>57150</xdr:rowOff>
    </xdr:from>
    <xdr:to>
      <xdr:col>16</xdr:col>
      <xdr:colOff>57150</xdr:colOff>
      <xdr:row>23</xdr:row>
      <xdr:rowOff>0</xdr:rowOff>
    </xdr:to>
    <xdr:sp>
      <xdr:nvSpPr>
        <xdr:cNvPr id="182" name="Line 211"/>
        <xdr:cNvSpPr>
          <a:spLocks/>
        </xdr:cNvSpPr>
      </xdr:nvSpPr>
      <xdr:spPr>
        <a:xfrm>
          <a:off x="9267825" y="3648075"/>
          <a:ext cx="0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28575</xdr:colOff>
      <xdr:row>21</xdr:row>
      <xdr:rowOff>57150</xdr:rowOff>
    </xdr:from>
    <xdr:to>
      <xdr:col>16</xdr:col>
      <xdr:colOff>657225</xdr:colOff>
      <xdr:row>21</xdr:row>
      <xdr:rowOff>57150</xdr:rowOff>
    </xdr:to>
    <xdr:sp>
      <xdr:nvSpPr>
        <xdr:cNvPr id="183" name="Line 210"/>
        <xdr:cNvSpPr>
          <a:spLocks/>
        </xdr:cNvSpPr>
      </xdr:nvSpPr>
      <xdr:spPr>
        <a:xfrm>
          <a:off x="9239250" y="3648075"/>
          <a:ext cx="638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647700</xdr:colOff>
      <xdr:row>21</xdr:row>
      <xdr:rowOff>66675</xdr:rowOff>
    </xdr:from>
    <xdr:to>
      <xdr:col>16</xdr:col>
      <xdr:colOff>647700</xdr:colOff>
      <xdr:row>22</xdr:row>
      <xdr:rowOff>142875</xdr:rowOff>
    </xdr:to>
    <xdr:sp>
      <xdr:nvSpPr>
        <xdr:cNvPr id="184" name="Line 209"/>
        <xdr:cNvSpPr>
          <a:spLocks/>
        </xdr:cNvSpPr>
      </xdr:nvSpPr>
      <xdr:spPr>
        <a:xfrm>
          <a:off x="9858375" y="3657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647700</xdr:colOff>
      <xdr:row>21</xdr:row>
      <xdr:rowOff>57150</xdr:rowOff>
    </xdr:from>
    <xdr:to>
      <xdr:col>16</xdr:col>
      <xdr:colOff>647700</xdr:colOff>
      <xdr:row>22</xdr:row>
      <xdr:rowOff>152400</xdr:rowOff>
    </xdr:to>
    <xdr:sp>
      <xdr:nvSpPr>
        <xdr:cNvPr id="185" name="Line 208"/>
        <xdr:cNvSpPr>
          <a:spLocks/>
        </xdr:cNvSpPr>
      </xdr:nvSpPr>
      <xdr:spPr>
        <a:xfrm>
          <a:off x="9858375" y="3648075"/>
          <a:ext cx="0" cy="257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752475</xdr:colOff>
      <xdr:row>22</xdr:row>
      <xdr:rowOff>142875</xdr:rowOff>
    </xdr:from>
    <xdr:to>
      <xdr:col>18</xdr:col>
      <xdr:colOff>28575</xdr:colOff>
      <xdr:row>23</xdr:row>
      <xdr:rowOff>19050</xdr:rowOff>
    </xdr:to>
    <xdr:sp>
      <xdr:nvSpPr>
        <xdr:cNvPr id="186" name="Oval 207"/>
        <xdr:cNvSpPr>
          <a:spLocks/>
        </xdr:cNvSpPr>
      </xdr:nvSpPr>
      <xdr:spPr>
        <a:xfrm>
          <a:off x="10725150" y="3895725"/>
          <a:ext cx="38100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66675</xdr:colOff>
      <xdr:row>21</xdr:row>
      <xdr:rowOff>57150</xdr:rowOff>
    </xdr:from>
    <xdr:to>
      <xdr:col>17</xdr:col>
      <xdr:colOff>66675</xdr:colOff>
      <xdr:row>23</xdr:row>
      <xdr:rowOff>0</xdr:rowOff>
    </xdr:to>
    <xdr:sp>
      <xdr:nvSpPr>
        <xdr:cNvPr id="187" name="Line 203"/>
        <xdr:cNvSpPr>
          <a:spLocks/>
        </xdr:cNvSpPr>
      </xdr:nvSpPr>
      <xdr:spPr>
        <a:xfrm>
          <a:off x="10039350" y="3648075"/>
          <a:ext cx="0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66675</xdr:colOff>
      <xdr:row>21</xdr:row>
      <xdr:rowOff>57150</xdr:rowOff>
    </xdr:from>
    <xdr:to>
      <xdr:col>17</xdr:col>
      <xdr:colOff>466725</xdr:colOff>
      <xdr:row>21</xdr:row>
      <xdr:rowOff>57150</xdr:rowOff>
    </xdr:to>
    <xdr:sp>
      <xdr:nvSpPr>
        <xdr:cNvPr id="188" name="Line 202"/>
        <xdr:cNvSpPr>
          <a:spLocks/>
        </xdr:cNvSpPr>
      </xdr:nvSpPr>
      <xdr:spPr>
        <a:xfrm>
          <a:off x="10039350" y="3648075"/>
          <a:ext cx="400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752475</xdr:colOff>
      <xdr:row>21</xdr:row>
      <xdr:rowOff>57150</xdr:rowOff>
    </xdr:from>
    <xdr:to>
      <xdr:col>18</xdr:col>
      <xdr:colOff>28575</xdr:colOff>
      <xdr:row>21</xdr:row>
      <xdr:rowOff>95250</xdr:rowOff>
    </xdr:to>
    <xdr:sp>
      <xdr:nvSpPr>
        <xdr:cNvPr id="189" name="Oval 199"/>
        <xdr:cNvSpPr>
          <a:spLocks/>
        </xdr:cNvSpPr>
      </xdr:nvSpPr>
      <xdr:spPr>
        <a:xfrm>
          <a:off x="10725150" y="3648075"/>
          <a:ext cx="38100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704850</xdr:colOff>
      <xdr:row>21</xdr:row>
      <xdr:rowOff>76200</xdr:rowOff>
    </xdr:from>
    <xdr:to>
      <xdr:col>18</xdr:col>
      <xdr:colOff>76200</xdr:colOff>
      <xdr:row>21</xdr:row>
      <xdr:rowOff>76200</xdr:rowOff>
    </xdr:to>
    <xdr:sp>
      <xdr:nvSpPr>
        <xdr:cNvPr id="190" name="Line 197"/>
        <xdr:cNvSpPr>
          <a:spLocks/>
        </xdr:cNvSpPr>
      </xdr:nvSpPr>
      <xdr:spPr>
        <a:xfrm>
          <a:off x="10677525" y="36671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457200</xdr:colOff>
      <xdr:row>20</xdr:row>
      <xdr:rowOff>142875</xdr:rowOff>
    </xdr:from>
    <xdr:to>
      <xdr:col>19</xdr:col>
      <xdr:colOff>590550</xdr:colOff>
      <xdr:row>20</xdr:row>
      <xdr:rowOff>142875</xdr:rowOff>
    </xdr:to>
    <xdr:sp>
      <xdr:nvSpPr>
        <xdr:cNvPr id="191" name="Line 196"/>
        <xdr:cNvSpPr>
          <a:spLocks/>
        </xdr:cNvSpPr>
      </xdr:nvSpPr>
      <xdr:spPr>
        <a:xfrm>
          <a:off x="11953875" y="35718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22</xdr:row>
      <xdr:rowOff>66675</xdr:rowOff>
    </xdr:from>
    <xdr:to>
      <xdr:col>15</xdr:col>
      <xdr:colOff>361950</xdr:colOff>
      <xdr:row>22</xdr:row>
      <xdr:rowOff>104775</xdr:rowOff>
    </xdr:to>
    <xdr:sp>
      <xdr:nvSpPr>
        <xdr:cNvPr id="192" name="Oval 195"/>
        <xdr:cNvSpPr>
          <a:spLocks/>
        </xdr:cNvSpPr>
      </xdr:nvSpPr>
      <xdr:spPr>
        <a:xfrm>
          <a:off x="8763000" y="3819525"/>
          <a:ext cx="38100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20</xdr:row>
      <xdr:rowOff>95250</xdr:rowOff>
    </xdr:from>
    <xdr:to>
      <xdr:col>15</xdr:col>
      <xdr:colOff>361950</xdr:colOff>
      <xdr:row>20</xdr:row>
      <xdr:rowOff>133350</xdr:rowOff>
    </xdr:to>
    <xdr:sp>
      <xdr:nvSpPr>
        <xdr:cNvPr id="193" name="Oval 194"/>
        <xdr:cNvSpPr>
          <a:spLocks/>
        </xdr:cNvSpPr>
      </xdr:nvSpPr>
      <xdr:spPr>
        <a:xfrm>
          <a:off x="8763000" y="3524250"/>
          <a:ext cx="38100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704850</xdr:colOff>
      <xdr:row>22</xdr:row>
      <xdr:rowOff>66675</xdr:rowOff>
    </xdr:from>
    <xdr:to>
      <xdr:col>15</xdr:col>
      <xdr:colOff>742950</xdr:colOff>
      <xdr:row>22</xdr:row>
      <xdr:rowOff>104775</xdr:rowOff>
    </xdr:to>
    <xdr:sp>
      <xdr:nvSpPr>
        <xdr:cNvPr id="194" name="Oval 193"/>
        <xdr:cNvSpPr>
          <a:spLocks/>
        </xdr:cNvSpPr>
      </xdr:nvSpPr>
      <xdr:spPr>
        <a:xfrm>
          <a:off x="9153525" y="3819525"/>
          <a:ext cx="38100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257175</xdr:colOff>
      <xdr:row>22</xdr:row>
      <xdr:rowOff>85725</xdr:rowOff>
    </xdr:from>
    <xdr:to>
      <xdr:col>16</xdr:col>
      <xdr:colOff>171450</xdr:colOff>
      <xdr:row>22</xdr:row>
      <xdr:rowOff>85725</xdr:rowOff>
    </xdr:to>
    <xdr:sp>
      <xdr:nvSpPr>
        <xdr:cNvPr id="195" name="Line 192"/>
        <xdr:cNvSpPr>
          <a:spLocks/>
        </xdr:cNvSpPr>
      </xdr:nvSpPr>
      <xdr:spPr>
        <a:xfrm>
          <a:off x="8705850" y="38385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333375</xdr:colOff>
      <xdr:row>20</xdr:row>
      <xdr:rowOff>104775</xdr:rowOff>
    </xdr:from>
    <xdr:to>
      <xdr:col>15</xdr:col>
      <xdr:colOff>333375</xdr:colOff>
      <xdr:row>22</xdr:row>
      <xdr:rowOff>76200</xdr:rowOff>
    </xdr:to>
    <xdr:sp>
      <xdr:nvSpPr>
        <xdr:cNvPr id="196" name="Line 191"/>
        <xdr:cNvSpPr>
          <a:spLocks/>
        </xdr:cNvSpPr>
      </xdr:nvSpPr>
      <xdr:spPr>
        <a:xfrm>
          <a:off x="8782050" y="35337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276225</xdr:colOff>
      <xdr:row>20</xdr:row>
      <xdr:rowOff>104775</xdr:rowOff>
    </xdr:from>
    <xdr:to>
      <xdr:col>15</xdr:col>
      <xdr:colOff>400050</xdr:colOff>
      <xdr:row>20</xdr:row>
      <xdr:rowOff>104775</xdr:rowOff>
    </xdr:to>
    <xdr:sp>
      <xdr:nvSpPr>
        <xdr:cNvPr id="197" name="Line 190"/>
        <xdr:cNvSpPr>
          <a:spLocks/>
        </xdr:cNvSpPr>
      </xdr:nvSpPr>
      <xdr:spPr>
        <a:xfrm flipH="1">
          <a:off x="8724900" y="3533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628650</xdr:colOff>
      <xdr:row>22</xdr:row>
      <xdr:rowOff>142875</xdr:rowOff>
    </xdr:from>
    <xdr:to>
      <xdr:col>16</xdr:col>
      <xdr:colOff>57150</xdr:colOff>
      <xdr:row>22</xdr:row>
      <xdr:rowOff>142875</xdr:rowOff>
    </xdr:to>
    <xdr:sp>
      <xdr:nvSpPr>
        <xdr:cNvPr id="198" name="Line 189"/>
        <xdr:cNvSpPr>
          <a:spLocks/>
        </xdr:cNvSpPr>
      </xdr:nvSpPr>
      <xdr:spPr>
        <a:xfrm>
          <a:off x="9077325" y="38957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647700</xdr:colOff>
      <xdr:row>22</xdr:row>
      <xdr:rowOff>152400</xdr:rowOff>
    </xdr:from>
    <xdr:to>
      <xdr:col>17</xdr:col>
      <xdr:colOff>57150</xdr:colOff>
      <xdr:row>22</xdr:row>
      <xdr:rowOff>152400</xdr:rowOff>
    </xdr:to>
    <xdr:sp>
      <xdr:nvSpPr>
        <xdr:cNvPr id="199" name="Line 188"/>
        <xdr:cNvSpPr>
          <a:spLocks/>
        </xdr:cNvSpPr>
      </xdr:nvSpPr>
      <xdr:spPr>
        <a:xfrm>
          <a:off x="9858375" y="3905250"/>
          <a:ext cx="171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123825</xdr:rowOff>
    </xdr:from>
    <xdr:to>
      <xdr:col>19</xdr:col>
      <xdr:colOff>514350</xdr:colOff>
      <xdr:row>23</xdr:row>
      <xdr:rowOff>19050</xdr:rowOff>
    </xdr:to>
    <xdr:sp>
      <xdr:nvSpPr>
        <xdr:cNvPr id="200" name="207 Conector recto"/>
        <xdr:cNvSpPr>
          <a:spLocks/>
        </xdr:cNvSpPr>
      </xdr:nvSpPr>
      <xdr:spPr>
        <a:xfrm rot="5400000">
          <a:off x="12011025" y="35528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495300</xdr:colOff>
      <xdr:row>20</xdr:row>
      <xdr:rowOff>133350</xdr:rowOff>
    </xdr:from>
    <xdr:to>
      <xdr:col>19</xdr:col>
      <xdr:colOff>533400</xdr:colOff>
      <xdr:row>21</xdr:row>
      <xdr:rowOff>9525</xdr:rowOff>
    </xdr:to>
    <xdr:sp>
      <xdr:nvSpPr>
        <xdr:cNvPr id="201" name="Oval 198"/>
        <xdr:cNvSpPr>
          <a:spLocks/>
        </xdr:cNvSpPr>
      </xdr:nvSpPr>
      <xdr:spPr>
        <a:xfrm>
          <a:off x="11991975" y="3562350"/>
          <a:ext cx="38100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495300</xdr:colOff>
      <xdr:row>22</xdr:row>
      <xdr:rowOff>152400</xdr:rowOff>
    </xdr:from>
    <xdr:to>
      <xdr:col>19</xdr:col>
      <xdr:colOff>533400</xdr:colOff>
      <xdr:row>23</xdr:row>
      <xdr:rowOff>28575</xdr:rowOff>
    </xdr:to>
    <xdr:sp>
      <xdr:nvSpPr>
        <xdr:cNvPr id="202" name="Oval 198"/>
        <xdr:cNvSpPr>
          <a:spLocks/>
        </xdr:cNvSpPr>
      </xdr:nvSpPr>
      <xdr:spPr>
        <a:xfrm>
          <a:off x="11991975" y="3905250"/>
          <a:ext cx="38100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762000</xdr:colOff>
      <xdr:row>21</xdr:row>
      <xdr:rowOff>57150</xdr:rowOff>
    </xdr:from>
    <xdr:to>
      <xdr:col>18</xdr:col>
      <xdr:colOff>0</xdr:colOff>
      <xdr:row>23</xdr:row>
      <xdr:rowOff>57150</xdr:rowOff>
    </xdr:to>
    <xdr:sp>
      <xdr:nvSpPr>
        <xdr:cNvPr id="203" name="210 Conector recto"/>
        <xdr:cNvSpPr>
          <a:spLocks/>
        </xdr:cNvSpPr>
      </xdr:nvSpPr>
      <xdr:spPr>
        <a:xfrm rot="5400000">
          <a:off x="10734675" y="36480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98</xdr:row>
      <xdr:rowOff>19050</xdr:rowOff>
    </xdr:from>
    <xdr:to>
      <xdr:col>2</xdr:col>
      <xdr:colOff>695325</xdr:colOff>
      <xdr:row>98</xdr:row>
      <xdr:rowOff>19050</xdr:rowOff>
    </xdr:to>
    <xdr:sp>
      <xdr:nvSpPr>
        <xdr:cNvPr id="204" name="213 Conector recto"/>
        <xdr:cNvSpPr>
          <a:spLocks/>
        </xdr:cNvSpPr>
      </xdr:nvSpPr>
      <xdr:spPr>
        <a:xfrm>
          <a:off x="47625" y="20326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76200</xdr:rowOff>
    </xdr:from>
    <xdr:to>
      <xdr:col>17</xdr:col>
      <xdr:colOff>295275</xdr:colOff>
      <xdr:row>28</xdr:row>
      <xdr:rowOff>76200</xdr:rowOff>
    </xdr:to>
    <xdr:sp>
      <xdr:nvSpPr>
        <xdr:cNvPr id="205" name="Line 182"/>
        <xdr:cNvSpPr>
          <a:spLocks/>
        </xdr:cNvSpPr>
      </xdr:nvSpPr>
      <xdr:spPr>
        <a:xfrm>
          <a:off x="8715375" y="4838700"/>
          <a:ext cx="1552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295275</xdr:colOff>
      <xdr:row>28</xdr:row>
      <xdr:rowOff>85725</xdr:rowOff>
    </xdr:from>
    <xdr:to>
      <xdr:col>15</xdr:col>
      <xdr:colOff>295275</xdr:colOff>
      <xdr:row>30</xdr:row>
      <xdr:rowOff>19050</xdr:rowOff>
    </xdr:to>
    <xdr:sp>
      <xdr:nvSpPr>
        <xdr:cNvPr id="206" name="Line 181"/>
        <xdr:cNvSpPr>
          <a:spLocks/>
        </xdr:cNvSpPr>
      </xdr:nvSpPr>
      <xdr:spPr>
        <a:xfrm flipV="1">
          <a:off x="8743950" y="48482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295275</xdr:colOff>
      <xdr:row>28</xdr:row>
      <xdr:rowOff>76200</xdr:rowOff>
    </xdr:from>
    <xdr:to>
      <xdr:col>17</xdr:col>
      <xdr:colOff>295275</xdr:colOff>
      <xdr:row>30</xdr:row>
      <xdr:rowOff>0</xdr:rowOff>
    </xdr:to>
    <xdr:sp>
      <xdr:nvSpPr>
        <xdr:cNvPr id="207" name="Line 180"/>
        <xdr:cNvSpPr>
          <a:spLocks/>
        </xdr:cNvSpPr>
      </xdr:nvSpPr>
      <xdr:spPr>
        <a:xfrm flipV="1">
          <a:off x="10267950" y="4838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504825</xdr:colOff>
      <xdr:row>36</xdr:row>
      <xdr:rowOff>57150</xdr:rowOff>
    </xdr:from>
    <xdr:to>
      <xdr:col>17</xdr:col>
      <xdr:colOff>590550</xdr:colOff>
      <xdr:row>36</xdr:row>
      <xdr:rowOff>57150</xdr:rowOff>
    </xdr:to>
    <xdr:sp>
      <xdr:nvSpPr>
        <xdr:cNvPr id="208" name="Line 161"/>
        <xdr:cNvSpPr>
          <a:spLocks/>
        </xdr:cNvSpPr>
      </xdr:nvSpPr>
      <xdr:spPr>
        <a:xfrm>
          <a:off x="8953500" y="6172200"/>
          <a:ext cx="16097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504825</xdr:colOff>
      <xdr:row>36</xdr:row>
      <xdr:rowOff>57150</xdr:rowOff>
    </xdr:from>
    <xdr:to>
      <xdr:col>15</xdr:col>
      <xdr:colOff>504825</xdr:colOff>
      <xdr:row>38</xdr:row>
      <xdr:rowOff>19050</xdr:rowOff>
    </xdr:to>
    <xdr:sp>
      <xdr:nvSpPr>
        <xdr:cNvPr id="209" name="Line 160"/>
        <xdr:cNvSpPr>
          <a:spLocks/>
        </xdr:cNvSpPr>
      </xdr:nvSpPr>
      <xdr:spPr>
        <a:xfrm flipV="1">
          <a:off x="8953500" y="61722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571500</xdr:colOff>
      <xdr:row>36</xdr:row>
      <xdr:rowOff>66675</xdr:rowOff>
    </xdr:from>
    <xdr:to>
      <xdr:col>17</xdr:col>
      <xdr:colOff>571500</xdr:colOff>
      <xdr:row>38</xdr:row>
      <xdr:rowOff>0</xdr:rowOff>
    </xdr:to>
    <xdr:sp>
      <xdr:nvSpPr>
        <xdr:cNvPr id="210" name="Line 159"/>
        <xdr:cNvSpPr>
          <a:spLocks/>
        </xdr:cNvSpPr>
      </xdr:nvSpPr>
      <xdr:spPr>
        <a:xfrm flipV="1">
          <a:off x="10544175" y="6181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523875</xdr:colOff>
      <xdr:row>39</xdr:row>
      <xdr:rowOff>0</xdr:rowOff>
    </xdr:from>
    <xdr:to>
      <xdr:col>16</xdr:col>
      <xdr:colOff>590550</xdr:colOff>
      <xdr:row>39</xdr:row>
      <xdr:rowOff>0</xdr:rowOff>
    </xdr:to>
    <xdr:sp>
      <xdr:nvSpPr>
        <xdr:cNvPr id="211" name="Line 158"/>
        <xdr:cNvSpPr>
          <a:spLocks/>
        </xdr:cNvSpPr>
      </xdr:nvSpPr>
      <xdr:spPr>
        <a:xfrm>
          <a:off x="8210550" y="66008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504825</xdr:colOff>
      <xdr:row>37</xdr:row>
      <xdr:rowOff>161925</xdr:rowOff>
    </xdr:from>
    <xdr:to>
      <xdr:col>15</xdr:col>
      <xdr:colOff>504825</xdr:colOff>
      <xdr:row>38</xdr:row>
      <xdr:rowOff>85725</xdr:rowOff>
    </xdr:to>
    <xdr:sp>
      <xdr:nvSpPr>
        <xdr:cNvPr id="212" name="Line 157"/>
        <xdr:cNvSpPr>
          <a:spLocks/>
        </xdr:cNvSpPr>
      </xdr:nvSpPr>
      <xdr:spPr>
        <a:xfrm>
          <a:off x="8953500" y="64389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590550</xdr:colOff>
      <xdr:row>38</xdr:row>
      <xdr:rowOff>133350</xdr:rowOff>
    </xdr:from>
    <xdr:to>
      <xdr:col>17</xdr:col>
      <xdr:colOff>590550</xdr:colOff>
      <xdr:row>39</xdr:row>
      <xdr:rowOff>57150</xdr:rowOff>
    </xdr:to>
    <xdr:sp>
      <xdr:nvSpPr>
        <xdr:cNvPr id="213" name="Line 156"/>
        <xdr:cNvSpPr>
          <a:spLocks/>
        </xdr:cNvSpPr>
      </xdr:nvSpPr>
      <xdr:spPr>
        <a:xfrm>
          <a:off x="10563225" y="65722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419100</xdr:colOff>
      <xdr:row>38</xdr:row>
      <xdr:rowOff>142875</xdr:rowOff>
    </xdr:from>
    <xdr:to>
      <xdr:col>15</xdr:col>
      <xdr:colOff>571500</xdr:colOff>
      <xdr:row>39</xdr:row>
      <xdr:rowOff>19050</xdr:rowOff>
    </xdr:to>
    <xdr:sp>
      <xdr:nvSpPr>
        <xdr:cNvPr id="214" name="Line 155"/>
        <xdr:cNvSpPr>
          <a:spLocks/>
        </xdr:cNvSpPr>
      </xdr:nvSpPr>
      <xdr:spPr>
        <a:xfrm flipH="1">
          <a:off x="8867775" y="6581775"/>
          <a:ext cx="152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523875</xdr:colOff>
      <xdr:row>38</xdr:row>
      <xdr:rowOff>133350</xdr:rowOff>
    </xdr:from>
    <xdr:to>
      <xdr:col>17</xdr:col>
      <xdr:colOff>628650</xdr:colOff>
      <xdr:row>39</xdr:row>
      <xdr:rowOff>28575</xdr:rowOff>
    </xdr:to>
    <xdr:sp>
      <xdr:nvSpPr>
        <xdr:cNvPr id="215" name="Line 154"/>
        <xdr:cNvSpPr>
          <a:spLocks/>
        </xdr:cNvSpPr>
      </xdr:nvSpPr>
      <xdr:spPr>
        <a:xfrm flipH="1">
          <a:off x="10496550" y="6572250"/>
          <a:ext cx="1047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495300</xdr:colOff>
      <xdr:row>38</xdr:row>
      <xdr:rowOff>123825</xdr:rowOff>
    </xdr:from>
    <xdr:to>
      <xdr:col>15</xdr:col>
      <xdr:colOff>495300</xdr:colOff>
      <xdr:row>39</xdr:row>
      <xdr:rowOff>57150</xdr:rowOff>
    </xdr:to>
    <xdr:sp>
      <xdr:nvSpPr>
        <xdr:cNvPr id="216" name="Line 156"/>
        <xdr:cNvSpPr>
          <a:spLocks/>
        </xdr:cNvSpPr>
      </xdr:nvSpPr>
      <xdr:spPr>
        <a:xfrm>
          <a:off x="8943975" y="6562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p%20Top%20Sotero\CIMENTACI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idas"/>
      <sheetName val="ZC-1,ZC3"/>
      <sheetName val="ZC-5,ZC-6"/>
      <sheetName val="ZA-2"/>
      <sheetName val="ZA-1"/>
      <sheetName val="ZA-3"/>
      <sheetName val="aislada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155"/>
  <sheetViews>
    <sheetView tabSelected="1" zoomScalePageLayoutView="0" workbookViewId="0" topLeftCell="C91">
      <selection activeCell="C93" sqref="C93"/>
    </sheetView>
  </sheetViews>
  <sheetFormatPr defaultColWidth="11.421875" defaultRowHeight="15"/>
  <cols>
    <col min="1" max="2" width="0" style="1" hidden="1" customWidth="1"/>
    <col min="3" max="3" width="11.421875" style="1" customWidth="1"/>
    <col min="4" max="4" width="12.421875" style="1" bestFit="1" customWidth="1"/>
    <col min="5" max="11" width="11.421875" style="1" customWidth="1"/>
    <col min="12" max="12" width="8.57421875" style="1" hidden="1" customWidth="1"/>
    <col min="13" max="13" width="11.421875" style="1" hidden="1" customWidth="1"/>
    <col min="14" max="16384" width="11.421875" style="1" customWidth="1"/>
  </cols>
  <sheetData>
    <row r="2" ht="13.5" thickBot="1"/>
    <row r="3" spans="1:22" ht="13.5" thickBot="1">
      <c r="A3" s="2"/>
      <c r="B3" s="2"/>
      <c r="C3" s="3"/>
      <c r="D3" s="3"/>
      <c r="E3" s="237" t="s">
        <v>146</v>
      </c>
      <c r="F3" s="238"/>
      <c r="G3" s="238"/>
      <c r="H3" s="238"/>
      <c r="I3" s="238"/>
      <c r="J3" s="4"/>
      <c r="K3" s="5"/>
      <c r="S3" s="6"/>
      <c r="T3" s="7"/>
      <c r="U3" s="7"/>
      <c r="V3" s="8"/>
    </row>
    <row r="4" spans="1:22" ht="13.5" thickBot="1">
      <c r="A4" s="9"/>
      <c r="B4" s="2"/>
      <c r="C4" s="168"/>
      <c r="D4" s="11"/>
      <c r="E4" s="11"/>
      <c r="F4" s="239" t="s">
        <v>145</v>
      </c>
      <c r="G4" s="238"/>
      <c r="H4" s="238"/>
      <c r="I4" s="4"/>
      <c r="J4" s="4"/>
      <c r="K4" s="170"/>
      <c r="Q4" s="10" t="s">
        <v>0</v>
      </c>
      <c r="S4" s="13"/>
      <c r="T4" s="240" t="s">
        <v>1</v>
      </c>
      <c r="U4" s="240"/>
      <c r="V4" s="14"/>
    </row>
    <row r="5" spans="1:22" ht="14.25" customHeight="1">
      <c r="A5" s="12"/>
      <c r="B5" s="12"/>
      <c r="C5" s="169"/>
      <c r="D5" s="15" t="s">
        <v>2</v>
      </c>
      <c r="E5" s="15"/>
      <c r="F5" s="242" t="s">
        <v>147</v>
      </c>
      <c r="G5" s="242"/>
      <c r="H5" s="242"/>
      <c r="I5" s="242"/>
      <c r="J5" s="242"/>
      <c r="K5" s="16"/>
      <c r="P5" s="12"/>
      <c r="Q5" s="17">
        <f>D7</f>
        <v>4</v>
      </c>
      <c r="R5" s="18" t="s">
        <v>3</v>
      </c>
      <c r="S5" s="13"/>
      <c r="T5" s="19">
        <f>D12</f>
        <v>0.72</v>
      </c>
      <c r="U5" s="20"/>
      <c r="V5" s="21" t="s">
        <v>4</v>
      </c>
    </row>
    <row r="6" spans="1:22" ht="13.5" thickBot="1">
      <c r="A6" s="12"/>
      <c r="B6" s="12"/>
      <c r="C6" s="22"/>
      <c r="D6" s="23"/>
      <c r="E6" s="24"/>
      <c r="F6" s="24"/>
      <c r="G6" s="176"/>
      <c r="H6" s="31" t="s">
        <v>5</v>
      </c>
      <c r="I6" s="243"/>
      <c r="J6" s="171"/>
      <c r="K6" s="26"/>
      <c r="P6" s="12"/>
      <c r="Q6" s="27"/>
      <c r="R6" s="12"/>
      <c r="S6" s="13"/>
      <c r="T6" s="12"/>
      <c r="U6" s="12"/>
      <c r="V6" s="28"/>
    </row>
    <row r="7" spans="1:22" ht="12.75">
      <c r="A7" s="12"/>
      <c r="B7" s="12"/>
      <c r="C7" s="29" t="s">
        <v>6</v>
      </c>
      <c r="D7" s="172">
        <v>4</v>
      </c>
      <c r="E7" s="30" t="s">
        <v>7</v>
      </c>
      <c r="F7" s="24" t="s">
        <v>8</v>
      </c>
      <c r="G7" s="33"/>
      <c r="H7" s="31" t="s">
        <v>9</v>
      </c>
      <c r="I7" s="32"/>
      <c r="J7" s="171"/>
      <c r="K7" s="26"/>
      <c r="P7" s="12"/>
      <c r="Q7" s="12"/>
      <c r="R7" s="12"/>
      <c r="S7" s="13"/>
      <c r="T7" s="12"/>
      <c r="U7" s="20"/>
      <c r="V7" s="28"/>
    </row>
    <row r="8" spans="1:22" ht="13.5" thickBot="1">
      <c r="A8" s="12"/>
      <c r="B8" s="12"/>
      <c r="C8" s="29" t="s">
        <v>10</v>
      </c>
      <c r="D8" s="173">
        <v>6</v>
      </c>
      <c r="E8" s="30" t="s">
        <v>7</v>
      </c>
      <c r="F8" s="24" t="s">
        <v>11</v>
      </c>
      <c r="G8" s="183"/>
      <c r="H8" s="31" t="s">
        <v>12</v>
      </c>
      <c r="I8" s="32"/>
      <c r="J8" s="171"/>
      <c r="K8" s="26"/>
      <c r="P8" s="12"/>
      <c r="Q8" s="12"/>
      <c r="R8" s="12"/>
      <c r="S8" s="13"/>
      <c r="T8" s="12"/>
      <c r="U8" s="12"/>
      <c r="V8" s="28"/>
    </row>
    <row r="9" spans="1:22" ht="12.75">
      <c r="A9" s="12"/>
      <c r="B9" s="12"/>
      <c r="C9" s="29" t="s">
        <v>13</v>
      </c>
      <c r="D9" s="177">
        <v>12</v>
      </c>
      <c r="E9" s="30" t="s">
        <v>14</v>
      </c>
      <c r="F9" s="24" t="s">
        <v>15</v>
      </c>
      <c r="G9" s="12"/>
      <c r="H9" s="12"/>
      <c r="I9" s="24"/>
      <c r="J9" s="24"/>
      <c r="K9" s="26"/>
      <c r="P9" s="12"/>
      <c r="Q9" s="12"/>
      <c r="R9" s="12"/>
      <c r="S9" s="34">
        <f>D21/100</f>
        <v>1.2</v>
      </c>
      <c r="T9" s="35"/>
      <c r="U9" s="27"/>
      <c r="V9" s="36">
        <f>D13</f>
        <v>1.32</v>
      </c>
    </row>
    <row r="10" spans="1:22" ht="15.75">
      <c r="A10" s="12"/>
      <c r="B10" s="12"/>
      <c r="C10" s="37" t="s">
        <v>16</v>
      </c>
      <c r="D10" s="177">
        <v>0.25</v>
      </c>
      <c r="E10" s="38" t="s">
        <v>7</v>
      </c>
      <c r="F10" s="24" t="s">
        <v>17</v>
      </c>
      <c r="G10" s="12"/>
      <c r="H10" s="12"/>
      <c r="I10" s="24"/>
      <c r="J10" s="24"/>
      <c r="K10" s="26"/>
      <c r="P10" s="12"/>
      <c r="Q10" s="12"/>
      <c r="R10" s="12"/>
      <c r="S10" s="13"/>
      <c r="T10" s="12"/>
      <c r="U10" s="12"/>
      <c r="V10" s="39" t="s">
        <v>18</v>
      </c>
    </row>
    <row r="11" spans="1:22" ht="15" customHeight="1" thickBot="1">
      <c r="A11" s="12"/>
      <c r="B11" s="12"/>
      <c r="C11" s="37" t="s">
        <v>16</v>
      </c>
      <c r="D11" s="178">
        <v>25</v>
      </c>
      <c r="E11" s="38" t="s">
        <v>14</v>
      </c>
      <c r="F11" s="24" t="s">
        <v>17</v>
      </c>
      <c r="G11" s="12"/>
      <c r="H11" s="12"/>
      <c r="I11" s="24"/>
      <c r="J11" s="24"/>
      <c r="K11" s="26"/>
      <c r="P11" s="12"/>
      <c r="Q11" s="12"/>
      <c r="R11" s="12"/>
      <c r="S11" s="13"/>
      <c r="T11" s="12"/>
      <c r="U11" s="20"/>
      <c r="V11" s="28"/>
    </row>
    <row r="12" spans="1:22" ht="12.75">
      <c r="A12" s="12"/>
      <c r="B12" s="12"/>
      <c r="C12" s="29" t="s">
        <v>19</v>
      </c>
      <c r="D12" s="184">
        <v>0.72</v>
      </c>
      <c r="E12" s="30" t="s">
        <v>7</v>
      </c>
      <c r="F12" s="24" t="s">
        <v>20</v>
      </c>
      <c r="G12" s="12"/>
      <c r="H12" s="12"/>
      <c r="I12" s="24"/>
      <c r="K12" s="41"/>
      <c r="O12" s="10" t="s">
        <v>21</v>
      </c>
      <c r="P12" s="12"/>
      <c r="Q12" s="12"/>
      <c r="R12" s="12"/>
      <c r="S12" s="13"/>
      <c r="T12" s="12"/>
      <c r="U12" s="20"/>
      <c r="V12" s="28"/>
    </row>
    <row r="13" spans="1:22" ht="13.5" thickBot="1">
      <c r="A13" s="12"/>
      <c r="B13" s="12"/>
      <c r="C13" s="29" t="s">
        <v>22</v>
      </c>
      <c r="D13" s="40">
        <v>1.32</v>
      </c>
      <c r="E13" s="30" t="s">
        <v>7</v>
      </c>
      <c r="F13" s="24" t="s">
        <v>23</v>
      </c>
      <c r="G13" s="12"/>
      <c r="H13" s="12"/>
      <c r="I13" s="24"/>
      <c r="K13" s="41"/>
      <c r="O13" s="17">
        <f>D8</f>
        <v>6</v>
      </c>
      <c r="P13" s="42" t="s">
        <v>3</v>
      </c>
      <c r="Q13" s="12"/>
      <c r="R13" s="12"/>
      <c r="S13" s="13"/>
      <c r="T13" s="43">
        <f>D20/100</f>
        <v>0.6</v>
      </c>
      <c r="U13" s="20"/>
      <c r="V13" s="28"/>
    </row>
    <row r="14" spans="1:22" ht="13.5" thickBot="1">
      <c r="A14" s="12"/>
      <c r="B14" s="12"/>
      <c r="C14" s="29" t="s">
        <v>24</v>
      </c>
      <c r="D14" s="174">
        <v>250</v>
      </c>
      <c r="E14" s="30" t="s">
        <v>25</v>
      </c>
      <c r="F14" s="24" t="s">
        <v>26</v>
      </c>
      <c r="G14" s="12"/>
      <c r="H14" s="12"/>
      <c r="I14" s="24"/>
      <c r="K14" s="41"/>
      <c r="P14" s="20"/>
      <c r="Q14" s="12"/>
      <c r="R14" s="12"/>
      <c r="S14" s="44"/>
      <c r="T14" s="25"/>
      <c r="U14" s="25"/>
      <c r="V14" s="45"/>
    </row>
    <row r="15" spans="1:18" ht="13.5" thickBot="1">
      <c r="A15" s="12"/>
      <c r="B15" s="12"/>
      <c r="C15" s="46" t="s">
        <v>27</v>
      </c>
      <c r="D15" s="179">
        <v>20</v>
      </c>
      <c r="E15" s="30" t="s">
        <v>14</v>
      </c>
      <c r="F15" s="30" t="s">
        <v>28</v>
      </c>
      <c r="G15" s="42"/>
      <c r="H15" s="42"/>
      <c r="I15" s="24"/>
      <c r="K15" s="41"/>
      <c r="P15" s="20"/>
      <c r="Q15" s="12"/>
      <c r="R15" s="12"/>
    </row>
    <row r="16" spans="1:18" ht="13.5" thickBot="1">
      <c r="A16" s="12"/>
      <c r="B16" s="12"/>
      <c r="C16" s="29" t="s">
        <v>29</v>
      </c>
      <c r="D16" s="180">
        <v>200</v>
      </c>
      <c r="E16" s="30" t="s">
        <v>30</v>
      </c>
      <c r="F16" s="24" t="s">
        <v>31</v>
      </c>
      <c r="G16" s="12"/>
      <c r="H16" s="12"/>
      <c r="I16" s="24"/>
      <c r="J16" s="24"/>
      <c r="K16" s="26"/>
      <c r="P16" s="12"/>
      <c r="Q16" s="12"/>
      <c r="R16" s="12"/>
    </row>
    <row r="17" spans="1:18" ht="13.5" thickBot="1">
      <c r="A17" s="12"/>
      <c r="B17" s="12"/>
      <c r="C17" s="29" t="s">
        <v>32</v>
      </c>
      <c r="D17" s="175">
        <v>0.71</v>
      </c>
      <c r="E17" s="30" t="s">
        <v>33</v>
      </c>
      <c r="F17" s="24" t="s">
        <v>34</v>
      </c>
      <c r="G17" s="12"/>
      <c r="H17" s="47"/>
      <c r="I17" s="24"/>
      <c r="J17" s="24"/>
      <c r="K17" s="26"/>
      <c r="P17" s="12"/>
      <c r="Q17" s="12"/>
      <c r="R17" s="12"/>
    </row>
    <row r="18" spans="1:18" ht="13.5" thickBot="1">
      <c r="A18" s="12"/>
      <c r="B18" s="12"/>
      <c r="C18" s="29" t="s">
        <v>32</v>
      </c>
      <c r="D18" s="175">
        <v>0.71</v>
      </c>
      <c r="E18" s="30" t="s">
        <v>33</v>
      </c>
      <c r="F18" s="24" t="s">
        <v>35</v>
      </c>
      <c r="G18" s="12"/>
      <c r="H18" s="12"/>
      <c r="I18" s="186" t="s">
        <v>36</v>
      </c>
      <c r="J18" s="48"/>
      <c r="K18" s="26"/>
      <c r="P18" s="12"/>
      <c r="Q18" s="12"/>
      <c r="R18" s="12"/>
    </row>
    <row r="19" spans="1:15" ht="12.75">
      <c r="A19" s="12"/>
      <c r="B19" s="12"/>
      <c r="C19" s="29" t="s">
        <v>37</v>
      </c>
      <c r="D19" s="181">
        <v>4200</v>
      </c>
      <c r="E19" s="30" t="s">
        <v>30</v>
      </c>
      <c r="F19" s="24" t="s">
        <v>38</v>
      </c>
      <c r="G19" s="24"/>
      <c r="H19" s="24"/>
      <c r="I19" s="24"/>
      <c r="J19" s="24"/>
      <c r="K19" s="26"/>
      <c r="M19" s="12"/>
      <c r="N19" s="12"/>
      <c r="O19" s="12"/>
    </row>
    <row r="20" spans="1:21" ht="12.75">
      <c r="A20" s="12"/>
      <c r="B20" s="12"/>
      <c r="C20" s="29" t="s">
        <v>39</v>
      </c>
      <c r="D20" s="182">
        <v>60</v>
      </c>
      <c r="E20" s="30" t="s">
        <v>14</v>
      </c>
      <c r="F20" s="24" t="s">
        <v>40</v>
      </c>
      <c r="G20" s="24"/>
      <c r="H20" s="24"/>
      <c r="I20" s="24"/>
      <c r="J20" s="24"/>
      <c r="K20" s="26"/>
      <c r="P20" s="50" t="s">
        <v>41</v>
      </c>
      <c r="Q20" s="50"/>
      <c r="R20" s="50"/>
      <c r="S20" s="12"/>
      <c r="T20" s="42"/>
      <c r="U20" s="12"/>
    </row>
    <row r="21" spans="1:20" ht="12.75">
      <c r="A21" s="12"/>
      <c r="B21" s="12"/>
      <c r="C21" s="29" t="s">
        <v>42</v>
      </c>
      <c r="D21" s="182">
        <v>120</v>
      </c>
      <c r="E21" s="30" t="s">
        <v>14</v>
      </c>
      <c r="F21" s="24" t="s">
        <v>43</v>
      </c>
      <c r="G21" s="24"/>
      <c r="H21" s="24"/>
      <c r="I21" s="24"/>
      <c r="J21" s="24"/>
      <c r="K21" s="26"/>
      <c r="N21" s="12"/>
      <c r="P21" s="10"/>
      <c r="Q21" s="12"/>
      <c r="R21" s="12"/>
      <c r="S21" s="12"/>
      <c r="T21" s="42"/>
    </row>
    <row r="22" spans="1:22" ht="12.75">
      <c r="A22" s="12"/>
      <c r="B22" s="12"/>
      <c r="C22" s="29" t="s">
        <v>44</v>
      </c>
      <c r="D22" s="49">
        <v>2400</v>
      </c>
      <c r="E22" s="30" t="s">
        <v>45</v>
      </c>
      <c r="F22" s="24" t="s">
        <v>46</v>
      </c>
      <c r="G22" s="24"/>
      <c r="H22" s="24"/>
      <c r="I22" s="24"/>
      <c r="J22" s="24"/>
      <c r="K22" s="26"/>
      <c r="N22" s="12"/>
      <c r="O22" s="27" t="s">
        <v>47</v>
      </c>
      <c r="P22" s="51">
        <f>C44</f>
        <v>23</v>
      </c>
      <c r="Q22" s="12"/>
      <c r="R22" s="12"/>
      <c r="S22" s="12"/>
      <c r="T22" s="42"/>
      <c r="U22" s="52">
        <f>D11</f>
        <v>25</v>
      </c>
      <c r="V22" s="12" t="s">
        <v>48</v>
      </c>
    </row>
    <row r="23" spans="1:21" ht="12.75">
      <c r="A23" s="12"/>
      <c r="B23" s="12"/>
      <c r="C23" s="29" t="s">
        <v>49</v>
      </c>
      <c r="D23" s="49">
        <v>30</v>
      </c>
      <c r="E23" s="30" t="s">
        <v>50</v>
      </c>
      <c r="F23" s="24"/>
      <c r="G23" s="24"/>
      <c r="H23" s="24"/>
      <c r="I23" s="24"/>
      <c r="J23" s="24"/>
      <c r="K23" s="26"/>
      <c r="N23" s="12"/>
      <c r="P23" s="12"/>
      <c r="Q23" s="12"/>
      <c r="R23" s="12"/>
      <c r="S23" s="52">
        <f>D15</f>
        <v>20</v>
      </c>
      <c r="T23" s="42" t="s">
        <v>51</v>
      </c>
      <c r="U23" s="12" t="s">
        <v>14</v>
      </c>
    </row>
    <row r="24" spans="1:11" ht="12.75">
      <c r="A24" s="12"/>
      <c r="B24" s="12"/>
      <c r="C24" s="29" t="s">
        <v>52</v>
      </c>
      <c r="D24" s="49">
        <f>H24</f>
        <v>88</v>
      </c>
      <c r="E24" s="30" t="s">
        <v>53</v>
      </c>
      <c r="F24" s="24" t="s">
        <v>54</v>
      </c>
      <c r="G24" s="24"/>
      <c r="H24" s="24">
        <f>2200*0.04</f>
        <v>88</v>
      </c>
      <c r="I24" s="24"/>
      <c r="J24" s="24"/>
      <c r="K24" s="26"/>
    </row>
    <row r="25" spans="1:14" ht="12.75">
      <c r="A25" s="12"/>
      <c r="B25" s="12"/>
      <c r="C25" s="29" t="s">
        <v>55</v>
      </c>
      <c r="D25" s="49">
        <v>0</v>
      </c>
      <c r="E25" s="30" t="s">
        <v>50</v>
      </c>
      <c r="F25" s="24"/>
      <c r="G25" s="24"/>
      <c r="H25" s="24"/>
      <c r="I25" s="24"/>
      <c r="J25" s="24"/>
      <c r="K25" s="26"/>
      <c r="N25" s="12"/>
    </row>
    <row r="26" spans="1:20" ht="15.75">
      <c r="A26" s="12"/>
      <c r="B26" s="12"/>
      <c r="C26" s="29" t="s">
        <v>56</v>
      </c>
      <c r="D26" s="49">
        <v>0.75</v>
      </c>
      <c r="E26" s="30"/>
      <c r="F26" s="24"/>
      <c r="G26" s="24"/>
      <c r="H26" s="24"/>
      <c r="I26" s="24"/>
      <c r="J26" s="24"/>
      <c r="K26" s="26"/>
      <c r="N26" s="53"/>
      <c r="O26" s="54"/>
      <c r="P26" s="222"/>
      <c r="Q26" s="55" t="s">
        <v>148</v>
      </c>
      <c r="R26" s="55"/>
      <c r="S26" s="55"/>
      <c r="T26" s="55"/>
    </row>
    <row r="27" spans="1:20" ht="12.75">
      <c r="A27" s="12"/>
      <c r="B27" s="12"/>
      <c r="C27" s="29" t="s">
        <v>57</v>
      </c>
      <c r="D27" s="49">
        <v>0.85</v>
      </c>
      <c r="E27" s="30"/>
      <c r="F27" s="24"/>
      <c r="G27" s="24"/>
      <c r="H27" s="24"/>
      <c r="I27" s="24"/>
      <c r="J27" s="24"/>
      <c r="K27" s="26"/>
      <c r="N27" s="12"/>
      <c r="O27" s="53">
        <v>6</v>
      </c>
      <c r="P27" s="53" t="s">
        <v>58</v>
      </c>
      <c r="Q27" s="53"/>
      <c r="R27" s="53"/>
      <c r="S27" s="12"/>
      <c r="T27" s="12"/>
    </row>
    <row r="28" spans="1:20" ht="12.75">
      <c r="A28" s="12"/>
      <c r="B28" s="12"/>
      <c r="C28" s="29" t="s">
        <v>59</v>
      </c>
      <c r="D28" s="49">
        <v>0.85</v>
      </c>
      <c r="E28" s="30"/>
      <c r="F28" s="24"/>
      <c r="G28" s="24"/>
      <c r="H28" s="24"/>
      <c r="I28" s="24"/>
      <c r="J28" s="24"/>
      <c r="K28" s="26"/>
      <c r="N28" s="12"/>
      <c r="O28" s="12"/>
      <c r="P28" s="12"/>
      <c r="Q28" s="20" t="s">
        <v>60</v>
      </c>
      <c r="R28" s="56">
        <f>E54</f>
        <v>553.8049709465791</v>
      </c>
      <c r="S28" s="12" t="s">
        <v>25</v>
      </c>
      <c r="T28" s="12"/>
    </row>
    <row r="29" spans="1:20" ht="12.75">
      <c r="A29" s="12"/>
      <c r="B29" s="12"/>
      <c r="C29" s="29" t="s">
        <v>61</v>
      </c>
      <c r="D29" s="49">
        <v>6000</v>
      </c>
      <c r="E29" s="30"/>
      <c r="F29" s="24"/>
      <c r="G29" s="24"/>
      <c r="H29" s="24"/>
      <c r="I29" s="24"/>
      <c r="J29" s="24"/>
      <c r="K29" s="26"/>
      <c r="O29" s="12"/>
      <c r="P29" s="187"/>
      <c r="Q29" s="187"/>
      <c r="R29" s="187"/>
      <c r="S29" s="187"/>
      <c r="T29" s="57"/>
    </row>
    <row r="30" spans="1:21" ht="12.75">
      <c r="A30" s="12"/>
      <c r="B30" s="12"/>
      <c r="C30" s="29" t="s">
        <v>62</v>
      </c>
      <c r="D30" s="49">
        <v>0.9</v>
      </c>
      <c r="E30" s="30"/>
      <c r="F30" s="24"/>
      <c r="G30" s="24"/>
      <c r="H30" s="24"/>
      <c r="I30" s="24"/>
      <c r="J30" s="24"/>
      <c r="K30" s="26"/>
      <c r="O30" s="58" t="s">
        <v>63</v>
      </c>
      <c r="P30" s="188">
        <f>J54</f>
        <v>1107.6099418931583</v>
      </c>
      <c r="Q30" s="189" t="s">
        <v>64</v>
      </c>
      <c r="R30" s="188">
        <f>D7</f>
        <v>4</v>
      </c>
      <c r="S30" s="189" t="s">
        <v>65</v>
      </c>
      <c r="T30" s="59">
        <f>J54</f>
        <v>1107.6099418931583</v>
      </c>
      <c r="U30" s="42" t="s">
        <v>66</v>
      </c>
    </row>
    <row r="31" spans="1:20" ht="13.5" thickBot="1">
      <c r="A31" s="12"/>
      <c r="B31" s="12"/>
      <c r="C31" s="60" t="s">
        <v>67</v>
      </c>
      <c r="D31" s="185">
        <v>0.85</v>
      </c>
      <c r="E31" s="61"/>
      <c r="F31" s="23"/>
      <c r="G31" s="23"/>
      <c r="H31" s="23"/>
      <c r="I31" s="23"/>
      <c r="J31" s="23"/>
      <c r="K31" s="62"/>
      <c r="O31" s="25"/>
      <c r="P31" s="190"/>
      <c r="Q31" s="190"/>
      <c r="R31" s="190"/>
      <c r="S31" s="190"/>
      <c r="T31" s="63"/>
    </row>
    <row r="32" spans="1:11" ht="12.75">
      <c r="A32" s="12"/>
      <c r="B32" s="12"/>
      <c r="D32" s="64"/>
      <c r="J32" s="24"/>
      <c r="K32" s="24"/>
    </row>
    <row r="33" spans="4:22" ht="15.75">
      <c r="D33" s="65"/>
      <c r="O33" s="54"/>
      <c r="P33" s="222"/>
      <c r="Q33" s="55" t="s">
        <v>68</v>
      </c>
      <c r="R33" s="55"/>
      <c r="S33" s="55"/>
      <c r="T33" s="55"/>
      <c r="U33" s="223"/>
      <c r="V33" s="223"/>
    </row>
    <row r="34" spans="15:22" ht="13.5" customHeight="1">
      <c r="O34" s="18">
        <v>13</v>
      </c>
      <c r="P34" s="53" t="s">
        <v>58</v>
      </c>
      <c r="Q34" s="53"/>
      <c r="R34" s="53"/>
      <c r="S34" s="12"/>
      <c r="T34" s="12"/>
      <c r="U34" s="12"/>
      <c r="V34" s="12"/>
    </row>
    <row r="35" spans="2:22" ht="12.75">
      <c r="B35" s="66"/>
      <c r="J35" s="67"/>
      <c r="K35" s="67"/>
      <c r="L35" s="67"/>
      <c r="M35" s="67"/>
      <c r="N35" s="67"/>
      <c r="O35" s="12"/>
      <c r="P35" s="12"/>
      <c r="Q35" s="12"/>
      <c r="R35" s="12"/>
      <c r="S35" s="12"/>
      <c r="T35" s="12"/>
      <c r="U35" s="12"/>
      <c r="V35" s="12"/>
    </row>
    <row r="36" spans="16:22" ht="12.75">
      <c r="P36" s="12"/>
      <c r="Q36" s="27" t="s">
        <v>69</v>
      </c>
      <c r="R36" s="43">
        <f>F54</f>
        <v>200.55488659793812</v>
      </c>
      <c r="S36" s="12" t="s">
        <v>25</v>
      </c>
      <c r="T36" s="12"/>
      <c r="U36" s="12"/>
      <c r="V36" s="12"/>
    </row>
    <row r="37" spans="10:22" ht="12.75">
      <c r="J37" s="68"/>
      <c r="K37" s="68"/>
      <c r="L37" s="68"/>
      <c r="M37" s="68"/>
      <c r="N37" s="68"/>
      <c r="P37" s="187"/>
      <c r="Q37" s="187"/>
      <c r="R37" s="187"/>
      <c r="S37" s="187"/>
      <c r="T37" s="57"/>
      <c r="U37" s="12"/>
      <c r="V37" s="12"/>
    </row>
    <row r="38" spans="15:22" ht="12.75">
      <c r="O38" s="58" t="s">
        <v>63</v>
      </c>
      <c r="P38" s="188">
        <f>I78</f>
        <v>601.6646597938144</v>
      </c>
      <c r="Q38" s="191"/>
      <c r="R38" s="187"/>
      <c r="S38" s="191" t="s">
        <v>65</v>
      </c>
      <c r="T38" s="59">
        <f>J78</f>
        <v>601.6646597938144</v>
      </c>
      <c r="U38" s="42" t="s">
        <v>66</v>
      </c>
      <c r="V38" s="12"/>
    </row>
    <row r="39" spans="16:22" ht="12.75">
      <c r="P39" s="192"/>
      <c r="Q39" s="193" t="s">
        <v>24</v>
      </c>
      <c r="R39" s="188">
        <f>D8</f>
        <v>6</v>
      </c>
      <c r="S39" s="187" t="s">
        <v>7</v>
      </c>
      <c r="T39" s="69"/>
      <c r="V39" s="12"/>
    </row>
    <row r="40" spans="15:22" ht="13.5" thickBot="1">
      <c r="O40" s="24"/>
      <c r="P40" s="24"/>
      <c r="Q40" s="24"/>
      <c r="R40" s="24"/>
      <c r="S40" s="24"/>
      <c r="T40" s="24"/>
      <c r="U40" s="24"/>
      <c r="V40" s="24"/>
    </row>
    <row r="41" spans="7:21" ht="18.75" thickBot="1">
      <c r="G41" s="70" t="s">
        <v>70</v>
      </c>
      <c r="H41" s="71"/>
      <c r="I41" s="72"/>
      <c r="O41" s="48"/>
      <c r="P41" s="48"/>
      <c r="Q41" s="48"/>
      <c r="R41" s="48"/>
      <c r="S41" s="48"/>
      <c r="T41" s="48"/>
      <c r="U41" s="48"/>
    </row>
    <row r="42" spans="3:9" ht="51.75" customHeight="1" thickBot="1">
      <c r="C42" s="73" t="s">
        <v>71</v>
      </c>
      <c r="D42" s="74" t="s">
        <v>72</v>
      </c>
      <c r="E42" s="74" t="s">
        <v>73</v>
      </c>
      <c r="F42" s="74" t="s">
        <v>74</v>
      </c>
      <c r="G42" s="74" t="s">
        <v>75</v>
      </c>
      <c r="H42" s="74" t="s">
        <v>76</v>
      </c>
      <c r="I42" s="74" t="s">
        <v>77</v>
      </c>
    </row>
    <row r="43" spans="3:9" ht="13.5" thickBot="1">
      <c r="C43" s="75"/>
      <c r="D43" s="76"/>
      <c r="E43" s="76"/>
      <c r="F43" s="76"/>
      <c r="G43" s="76"/>
      <c r="H43" s="76"/>
      <c r="I43" s="77"/>
    </row>
    <row r="44" spans="3:24" ht="17.25" thickBot="1" thickTop="1">
      <c r="C44" s="78">
        <f>D11-2</f>
        <v>23</v>
      </c>
      <c r="D44" s="79">
        <f>D11-D15</f>
        <v>5</v>
      </c>
      <c r="E44" s="80">
        <f>(D13*D12*D10)-(D20/100*D21/100*D15/100)</f>
        <v>0.09360000000000002</v>
      </c>
      <c r="F44" s="79">
        <f>(E44*D22)/(D12*D13)</f>
        <v>236.3636363636364</v>
      </c>
      <c r="G44" s="79">
        <f>F44+D23+D24+D25</f>
        <v>354.3636363636364</v>
      </c>
      <c r="H44" s="79">
        <f>D14</f>
        <v>250</v>
      </c>
      <c r="I44" s="81">
        <f>(1.4*G44)+(1.7*H44)</f>
        <v>921.1090909090908</v>
      </c>
      <c r="O44" s="194" t="s">
        <v>78</v>
      </c>
      <c r="P44" s="195"/>
      <c r="Q44" s="196"/>
      <c r="R44" s="197"/>
      <c r="S44" s="82" t="s">
        <v>79</v>
      </c>
      <c r="T44" s="83"/>
      <c r="U44" s="84"/>
      <c r="V44" s="85" t="s">
        <v>80</v>
      </c>
      <c r="W44" s="86"/>
      <c r="X44" s="12"/>
    </row>
    <row r="45" spans="15:24" ht="12.75">
      <c r="O45" s="198" t="s">
        <v>81</v>
      </c>
      <c r="P45" s="199" t="s">
        <v>82</v>
      </c>
      <c r="Q45" s="200" t="s">
        <v>83</v>
      </c>
      <c r="R45" s="201"/>
      <c r="S45" s="87" t="s">
        <v>84</v>
      </c>
      <c r="T45" s="87"/>
      <c r="U45" s="87"/>
      <c r="V45" s="88"/>
      <c r="W45" s="89"/>
      <c r="X45" s="12"/>
    </row>
    <row r="46" spans="15:24" ht="13.5" thickBot="1">
      <c r="O46" s="202">
        <f>F62</f>
        <v>2.2472732327944103</v>
      </c>
      <c r="P46" s="203" t="s">
        <v>82</v>
      </c>
      <c r="Q46" s="204">
        <f>D9</f>
        <v>12</v>
      </c>
      <c r="R46" s="205"/>
      <c r="S46" s="90" t="s">
        <v>85</v>
      </c>
      <c r="T46" s="90"/>
      <c r="U46" s="90"/>
      <c r="V46" s="91"/>
      <c r="W46" s="89"/>
      <c r="X46" s="12"/>
    </row>
    <row r="48" spans="11:14" ht="12.75">
      <c r="K48" s="66"/>
      <c r="L48" s="66"/>
      <c r="M48" s="66"/>
      <c r="N48" s="66"/>
    </row>
    <row r="49" spans="15:24" ht="12.75">
      <c r="O49" s="206"/>
      <c r="P49" s="207" t="s">
        <v>78</v>
      </c>
      <c r="Q49" s="207"/>
      <c r="R49" s="208"/>
      <c r="S49" s="208"/>
      <c r="T49" s="92" t="s">
        <v>86</v>
      </c>
      <c r="U49" s="87"/>
      <c r="V49" s="93"/>
      <c r="W49" s="89"/>
      <c r="X49" s="89"/>
    </row>
    <row r="50" spans="15:24" ht="12.75">
      <c r="O50" s="209" t="s">
        <v>87</v>
      </c>
      <c r="P50" s="210"/>
      <c r="Q50" s="211" t="s">
        <v>82</v>
      </c>
      <c r="R50" s="212" t="s">
        <v>88</v>
      </c>
      <c r="S50" s="200"/>
      <c r="T50" s="94" t="s">
        <v>89</v>
      </c>
      <c r="U50" s="95"/>
      <c r="V50" s="96"/>
      <c r="W50" s="89"/>
      <c r="X50" s="89"/>
    </row>
    <row r="51" spans="15:24" ht="13.5" thickBot="1">
      <c r="O51" s="213">
        <f>G73</f>
        <v>12</v>
      </c>
      <c r="P51" s="214" t="s">
        <v>14</v>
      </c>
      <c r="Q51" s="215" t="s">
        <v>82</v>
      </c>
      <c r="R51" s="216">
        <f>D9</f>
        <v>12</v>
      </c>
      <c r="S51" s="217" t="s">
        <v>14</v>
      </c>
      <c r="T51" s="97" t="s">
        <v>90</v>
      </c>
      <c r="U51" s="90"/>
      <c r="V51" s="98"/>
      <c r="W51" s="99"/>
      <c r="X51" s="99"/>
    </row>
    <row r="52" spans="3:24" ht="27.75" customHeight="1" thickBot="1">
      <c r="C52" s="231" t="s">
        <v>91</v>
      </c>
      <c r="D52" s="232"/>
      <c r="E52" s="233" t="s">
        <v>92</v>
      </c>
      <c r="F52" s="234"/>
      <c r="G52" s="233" t="s">
        <v>93</v>
      </c>
      <c r="H52" s="235"/>
      <c r="I52" s="231" t="s">
        <v>94</v>
      </c>
      <c r="J52" s="236"/>
      <c r="W52" s="24"/>
      <c r="X52" s="24"/>
    </row>
    <row r="53" spans="3:24" ht="53.25" customHeight="1" thickBot="1">
      <c r="C53" s="101" t="s">
        <v>95</v>
      </c>
      <c r="D53" s="102" t="s">
        <v>96</v>
      </c>
      <c r="E53" s="102" t="s">
        <v>97</v>
      </c>
      <c r="F53" s="102" t="s">
        <v>98</v>
      </c>
      <c r="G53" s="102" t="s">
        <v>99</v>
      </c>
      <c r="H53" s="102" t="s">
        <v>100</v>
      </c>
      <c r="I53" s="103" t="s">
        <v>101</v>
      </c>
      <c r="J53" s="104" t="s">
        <v>102</v>
      </c>
      <c r="O53" s="48"/>
      <c r="P53" s="48"/>
      <c r="Q53" s="48"/>
      <c r="R53" s="48"/>
      <c r="S53" s="48"/>
      <c r="T53" s="48"/>
      <c r="U53" s="48"/>
      <c r="V53" s="48"/>
      <c r="W53" s="48"/>
      <c r="X53" s="48"/>
    </row>
    <row r="54" spans="3:22" ht="14.25" thickBot="1" thickTop="1">
      <c r="C54" s="105">
        <f>(POWER(D8,4)/(POWER(D7,4)+POWER(D8,4)))*I44</f>
        <v>769.1735707591378</v>
      </c>
      <c r="D54" s="106">
        <f>(POWER(D7,4)/(POWER(D7,4)+POWER(D8,4)))*I44</f>
        <v>151.9355201499531</v>
      </c>
      <c r="E54" s="79">
        <f>C54*D12</f>
        <v>553.8049709465791</v>
      </c>
      <c r="F54" s="79">
        <f>D54*D13</f>
        <v>200.55488659793812</v>
      </c>
      <c r="G54" s="79">
        <f>(E54*D7*D7/16)*(100)</f>
        <v>55380.49709465791</v>
      </c>
      <c r="H54" s="79">
        <f>(E54*D7*D7/12)*(100)</f>
        <v>73840.66279287722</v>
      </c>
      <c r="I54" s="79">
        <f>E54*D7/2</f>
        <v>1107.6099418931583</v>
      </c>
      <c r="J54" s="81">
        <f>E54*D7/2</f>
        <v>1107.6099418931583</v>
      </c>
      <c r="K54" s="66"/>
      <c r="L54" s="66"/>
      <c r="O54" s="212"/>
      <c r="P54" s="200" t="s">
        <v>78</v>
      </c>
      <c r="Q54" s="200"/>
      <c r="R54" s="200"/>
      <c r="S54" s="107" t="s">
        <v>103</v>
      </c>
      <c r="T54" s="108"/>
      <c r="U54" s="109"/>
      <c r="V54" s="110"/>
    </row>
    <row r="55" spans="15:23" ht="12.75">
      <c r="O55" s="198" t="s">
        <v>104</v>
      </c>
      <c r="P55" s="218" t="s">
        <v>82</v>
      </c>
      <c r="Q55" s="219" t="s">
        <v>105</v>
      </c>
      <c r="R55" s="220"/>
      <c r="S55" s="94" t="s">
        <v>84</v>
      </c>
      <c r="T55" s="111"/>
      <c r="U55" s="96"/>
      <c r="V55" s="57"/>
      <c r="W55" s="53"/>
    </row>
    <row r="56" spans="15:23" ht="12.75">
      <c r="O56" s="221">
        <f>F82</f>
        <v>1.831111523017668</v>
      </c>
      <c r="P56" s="218" t="s">
        <v>82</v>
      </c>
      <c r="Q56" s="221">
        <f>D9</f>
        <v>12</v>
      </c>
      <c r="R56" s="190"/>
      <c r="S56" s="97" t="s">
        <v>106</v>
      </c>
      <c r="T56" s="90"/>
      <c r="U56" s="98"/>
      <c r="V56" s="112"/>
      <c r="W56" s="57"/>
    </row>
    <row r="57" ht="12.75">
      <c r="W57" s="112"/>
    </row>
    <row r="59" ht="13.5" customHeight="1"/>
    <row r="60" ht="13.5" thickBot="1"/>
    <row r="61" spans="3:24" ht="51.75" thickBot="1">
      <c r="C61" s="113" t="s">
        <v>107</v>
      </c>
      <c r="D61" s="113" t="s">
        <v>108</v>
      </c>
      <c r="E61" s="113" t="s">
        <v>109</v>
      </c>
      <c r="F61" s="113" t="s">
        <v>110</v>
      </c>
      <c r="G61" s="113" t="s">
        <v>111</v>
      </c>
      <c r="H61" s="113" t="s">
        <v>112</v>
      </c>
      <c r="I61" s="113" t="s">
        <v>113</v>
      </c>
      <c r="J61" s="113" t="s">
        <v>114</v>
      </c>
      <c r="W61" s="88"/>
      <c r="X61" s="89"/>
    </row>
    <row r="62" spans="3:24" ht="13.5" thickBot="1">
      <c r="C62" s="114">
        <f>E54*D7/2</f>
        <v>1107.6099418931583</v>
      </c>
      <c r="D62" s="115">
        <f>(((D26*D27*D28*D16*D29)/(D19*(D29+D19))))</f>
        <v>0.015178571428571428</v>
      </c>
      <c r="E62" s="115">
        <f>D62*D19/D16</f>
        <v>0.31875</v>
      </c>
      <c r="F62" s="116">
        <f>G54/(D30*C44*C44*D16*E62*(1-0.59*E62))</f>
        <v>2.2472732327944103</v>
      </c>
      <c r="G62" s="116">
        <f>(D9*C44*D16/D19)*(0.848-SQRT(0.719-(G54/(0.53*D9*C44*C44*D16))))</f>
        <v>0.6580215291519356</v>
      </c>
      <c r="H62" s="116">
        <f>G62/D18</f>
        <v>0.9267908861294868</v>
      </c>
      <c r="I62" s="116">
        <f>(D9*C44*D16/D19)*(0.848-SQRT(0.719-(H54/(0.53*D9*C44*C44*D16))))</f>
        <v>0.8864455698967948</v>
      </c>
      <c r="J62" s="117">
        <f>I62/D18</f>
        <v>1.2485148871785843</v>
      </c>
      <c r="O62" s="206"/>
      <c r="P62" s="207" t="s">
        <v>78</v>
      </c>
      <c r="Q62" s="207"/>
      <c r="R62" s="208"/>
      <c r="S62" s="208"/>
      <c r="T62" s="92" t="s">
        <v>86</v>
      </c>
      <c r="U62" s="87"/>
      <c r="V62" s="93"/>
      <c r="W62" s="89"/>
      <c r="X62" s="89"/>
    </row>
    <row r="63" spans="15:24" ht="12.75">
      <c r="O63" s="209" t="s">
        <v>87</v>
      </c>
      <c r="P63" s="210"/>
      <c r="Q63" s="211" t="s">
        <v>82</v>
      </c>
      <c r="R63" s="212" t="s">
        <v>88</v>
      </c>
      <c r="S63" s="200"/>
      <c r="T63" s="94" t="s">
        <v>89</v>
      </c>
      <c r="U63" s="95"/>
      <c r="V63" s="96"/>
      <c r="W63" s="99"/>
      <c r="X63" s="99"/>
    </row>
    <row r="64" spans="15:22" ht="12.75">
      <c r="O64" s="213">
        <f>G89</f>
        <v>12</v>
      </c>
      <c r="P64" s="214" t="s">
        <v>14</v>
      </c>
      <c r="Q64" s="215" t="s">
        <v>82</v>
      </c>
      <c r="R64" s="216">
        <f>G89</f>
        <v>12</v>
      </c>
      <c r="S64" s="217" t="s">
        <v>14</v>
      </c>
      <c r="T64" s="97" t="s">
        <v>90</v>
      </c>
      <c r="U64" s="90"/>
      <c r="V64" s="98"/>
    </row>
    <row r="70" ht="13.5" thickBot="1"/>
    <row r="71" spans="3:7" ht="13.5" thickBot="1">
      <c r="C71" s="224" t="s">
        <v>115</v>
      </c>
      <c r="D71" s="225"/>
      <c r="E71" s="225"/>
      <c r="F71" s="225"/>
      <c r="G71" s="226"/>
    </row>
    <row r="72" spans="3:7" ht="39" thickBot="1">
      <c r="C72" s="118" t="s">
        <v>116</v>
      </c>
      <c r="D72" s="118" t="s">
        <v>117</v>
      </c>
      <c r="E72" s="113" t="s">
        <v>118</v>
      </c>
      <c r="F72" s="113" t="s">
        <v>119</v>
      </c>
      <c r="G72" s="113" t="s">
        <v>120</v>
      </c>
    </row>
    <row r="73" spans="3:13" ht="13.5" thickBot="1">
      <c r="C73" s="114">
        <f>0.0033*D12*100*D44</f>
        <v>1.188</v>
      </c>
      <c r="D73" s="116">
        <f>C73/D17</f>
        <v>1.6732394366197183</v>
      </c>
      <c r="E73" s="116">
        <f>D17/C73*100</f>
        <v>59.764309764309765</v>
      </c>
      <c r="F73" s="116">
        <f>0.53*D31*SQRT(D16)*D9*C44</f>
        <v>1758.4048591834592</v>
      </c>
      <c r="G73" s="117">
        <f>F73/(0.53*D31*SQRT(D16)*C44)</f>
        <v>12</v>
      </c>
      <c r="K73" s="24"/>
      <c r="L73" s="24"/>
      <c r="M73" s="24"/>
    </row>
    <row r="74" spans="11:13" ht="12.75">
      <c r="K74" s="24"/>
      <c r="L74" s="241"/>
      <c r="M74" s="241"/>
    </row>
    <row r="75" spans="11:13" ht="13.5" thickBot="1">
      <c r="K75" s="12"/>
      <c r="L75" s="241"/>
      <c r="M75" s="241"/>
    </row>
    <row r="76" spans="3:11" ht="25.5" customHeight="1" thickBot="1">
      <c r="C76" s="231" t="s">
        <v>91</v>
      </c>
      <c r="D76" s="236"/>
      <c r="E76" s="233" t="s">
        <v>92</v>
      </c>
      <c r="F76" s="235"/>
      <c r="G76" s="233" t="s">
        <v>121</v>
      </c>
      <c r="H76" s="235"/>
      <c r="I76" s="231" t="s">
        <v>94</v>
      </c>
      <c r="J76" s="236"/>
      <c r="K76" s="119"/>
    </row>
    <row r="77" spans="3:10" ht="51.75" thickBot="1">
      <c r="C77" s="113" t="s">
        <v>95</v>
      </c>
      <c r="D77" s="100" t="s">
        <v>122</v>
      </c>
      <c r="E77" s="113" t="s">
        <v>97</v>
      </c>
      <c r="F77" s="100" t="s">
        <v>98</v>
      </c>
      <c r="G77" s="113" t="s">
        <v>99</v>
      </c>
      <c r="H77" s="100" t="s">
        <v>100</v>
      </c>
      <c r="I77" s="120" t="s">
        <v>101</v>
      </c>
      <c r="J77" s="121" t="s">
        <v>102</v>
      </c>
    </row>
    <row r="78" spans="3:10" ht="13.5" thickBot="1">
      <c r="C78" s="114">
        <f>C54</f>
        <v>769.1735707591378</v>
      </c>
      <c r="D78" s="116">
        <f>D54</f>
        <v>151.9355201499531</v>
      </c>
      <c r="E78" s="116">
        <f>C78*D12</f>
        <v>553.8049709465791</v>
      </c>
      <c r="F78" s="116">
        <f>D78*D13</f>
        <v>200.55488659793812</v>
      </c>
      <c r="G78" s="116">
        <f>F78*D8*D8/16*(100)</f>
        <v>45124.849484536084</v>
      </c>
      <c r="H78" s="116">
        <f>F78*D8*D8/12*(100)</f>
        <v>60166.46597938144</v>
      </c>
      <c r="I78" s="116">
        <f>F78*D8/2</f>
        <v>601.6646597938144</v>
      </c>
      <c r="J78" s="117">
        <f>F78*D8/2</f>
        <v>601.6646597938144</v>
      </c>
    </row>
    <row r="79" spans="8:12" ht="12.75">
      <c r="H79" s="53"/>
      <c r="I79" s="12"/>
      <c r="J79" s="12"/>
      <c r="K79" s="20"/>
      <c r="L79" s="20"/>
    </row>
    <row r="80" spans="12:14" ht="16.5" thickBot="1">
      <c r="L80" s="122"/>
      <c r="M80" s="122"/>
      <c r="N80" s="123"/>
    </row>
    <row r="81" spans="3:14" ht="51.75" thickBot="1">
      <c r="C81" s="113" t="s">
        <v>107</v>
      </c>
      <c r="D81" s="113" t="s">
        <v>108</v>
      </c>
      <c r="E81" s="113" t="s">
        <v>109</v>
      </c>
      <c r="F81" s="113" t="s">
        <v>123</v>
      </c>
      <c r="G81" s="113" t="s">
        <v>124</v>
      </c>
      <c r="H81" s="113" t="s">
        <v>125</v>
      </c>
      <c r="I81" s="113" t="s">
        <v>126</v>
      </c>
      <c r="J81" s="113" t="s">
        <v>127</v>
      </c>
      <c r="L81" s="124"/>
      <c r="M81" s="124"/>
      <c r="N81" s="57"/>
    </row>
    <row r="82" spans="3:14" ht="13.5" thickBot="1">
      <c r="C82" s="114">
        <f>F78*D8/2</f>
        <v>601.6646597938144</v>
      </c>
      <c r="D82" s="115">
        <f>(((D26*D27*D28*D16*D29)/(D19*(D29+D19))))</f>
        <v>0.015178571428571428</v>
      </c>
      <c r="E82" s="115">
        <f>D82*D19/D16</f>
        <v>0.31875</v>
      </c>
      <c r="F82" s="116">
        <f>G78/((D30*C44*C44*D16*E82)*(1-0.59*E82))</f>
        <v>1.831111523017668</v>
      </c>
      <c r="G82" s="116">
        <f>D9*C44*D16/D19*(0.848-(SQRT(0.719-(G78/(0.53*D9*C44*C44*D16)))))</f>
        <v>0.5332436538099389</v>
      </c>
      <c r="H82" s="116">
        <f>G82/D18</f>
        <v>0.7510473997323083</v>
      </c>
      <c r="I82" s="116">
        <f>D9*C44*D16/D19*(0.848-SQRT(0.719-(H78/(0.53*D9*C44*C44*D16))))</f>
        <v>0.7167621277929085</v>
      </c>
      <c r="J82" s="117">
        <f>I82/D18</f>
        <v>1.0095241236519839</v>
      </c>
      <c r="L82" s="125"/>
      <c r="M82" s="124"/>
      <c r="N82" s="57"/>
    </row>
    <row r="83" spans="12:14" ht="12.75">
      <c r="L83" s="124"/>
      <c r="M83" s="126"/>
      <c r="N83" s="112"/>
    </row>
    <row r="84" spans="12:14" ht="12.75">
      <c r="L84" s="124"/>
      <c r="M84" s="126"/>
      <c r="N84" s="112"/>
    </row>
    <row r="85" spans="12:14" ht="12.75">
      <c r="L85" s="124"/>
      <c r="M85" s="126"/>
      <c r="N85" s="112"/>
    </row>
    <row r="86" spans="12:14" ht="13.5" thickBot="1">
      <c r="L86" s="124"/>
      <c r="M86" s="126"/>
      <c r="N86" s="112"/>
    </row>
    <row r="87" spans="3:14" ht="13.5" thickBot="1">
      <c r="C87" s="224" t="s">
        <v>128</v>
      </c>
      <c r="D87" s="225"/>
      <c r="E87" s="225"/>
      <c r="F87" s="225"/>
      <c r="G87" s="226"/>
      <c r="L87" s="124"/>
      <c r="M87" s="125"/>
      <c r="N87" s="112"/>
    </row>
    <row r="88" spans="3:14" ht="39" thickBot="1">
      <c r="C88" s="118" t="s">
        <v>129</v>
      </c>
      <c r="D88" s="118" t="s">
        <v>117</v>
      </c>
      <c r="E88" s="113" t="s">
        <v>118</v>
      </c>
      <c r="F88" s="113" t="s">
        <v>119</v>
      </c>
      <c r="G88" s="113" t="s">
        <v>120</v>
      </c>
      <c r="K88" s="48"/>
      <c r="L88" s="124"/>
      <c r="M88" s="124"/>
      <c r="N88" s="89"/>
    </row>
    <row r="89" spans="3:14" ht="13.5" thickBot="1">
      <c r="C89" s="114">
        <f>0.0033*D13*D44*100</f>
        <v>2.178</v>
      </c>
      <c r="D89" s="116">
        <f>C89/D17</f>
        <v>3.067605633802817</v>
      </c>
      <c r="E89" s="116">
        <f>D17*100/C89</f>
        <v>32.598714416896236</v>
      </c>
      <c r="F89" s="116">
        <f>0.53*D31*SQRT(D16)*D9*C44</f>
        <v>1758.4048591834592</v>
      </c>
      <c r="G89" s="117">
        <f>F89/(0.53*D31*SQRT(D16)*C44)</f>
        <v>12</v>
      </c>
      <c r="L89" s="127"/>
      <c r="M89" s="127"/>
      <c r="N89" s="89"/>
    </row>
    <row r="90" spans="12:14" ht="12.75">
      <c r="L90" s="124"/>
      <c r="M90" s="124"/>
      <c r="N90" s="57"/>
    </row>
    <row r="91" spans="12:14" ht="15.75">
      <c r="L91" s="122"/>
      <c r="M91" s="122"/>
      <c r="N91" s="123"/>
    </row>
    <row r="92" spans="12:14" ht="12.75">
      <c r="L92" s="124"/>
      <c r="M92" s="124"/>
      <c r="N92" s="57"/>
    </row>
    <row r="93" spans="12:14" ht="12.75">
      <c r="L93" s="125"/>
      <c r="M93" s="125"/>
      <c r="N93" s="112"/>
    </row>
    <row r="94" spans="12:14" ht="13.5" thickBot="1">
      <c r="L94" s="124"/>
      <c r="M94" s="125"/>
      <c r="N94" s="112"/>
    </row>
    <row r="95" spans="3:14" ht="15.75">
      <c r="C95" s="128"/>
      <c r="D95" s="227" t="s">
        <v>130</v>
      </c>
      <c r="E95" s="227"/>
      <c r="F95" s="227"/>
      <c r="G95" s="227"/>
      <c r="H95" s="227"/>
      <c r="I95" s="227"/>
      <c r="J95" s="227"/>
      <c r="K95" s="129"/>
      <c r="L95" s="124"/>
      <c r="M95" s="125"/>
      <c r="N95" s="112"/>
    </row>
    <row r="96" spans="3:14" ht="12.75">
      <c r="C96" s="130"/>
      <c r="D96" s="131">
        <f>D7/4</f>
        <v>1</v>
      </c>
      <c r="E96" s="132" t="s">
        <v>3</v>
      </c>
      <c r="F96" s="124"/>
      <c r="G96" s="124"/>
      <c r="H96" s="133">
        <f>D7/4</f>
        <v>1</v>
      </c>
      <c r="I96" s="134" t="s">
        <v>3</v>
      </c>
      <c r="J96" s="135"/>
      <c r="K96" s="136"/>
      <c r="L96" s="124"/>
      <c r="M96" s="125"/>
      <c r="N96" s="112"/>
    </row>
    <row r="97" spans="3:14" ht="12.75">
      <c r="C97" s="130"/>
      <c r="D97" s="137">
        <f>J62-H62</f>
        <v>0.3217240010490975</v>
      </c>
      <c r="E97" s="125" t="s">
        <v>131</v>
      </c>
      <c r="F97" s="125"/>
      <c r="G97" s="124"/>
      <c r="H97" s="138">
        <f>D97</f>
        <v>0.3217240010490975</v>
      </c>
      <c r="I97" s="139" t="s">
        <v>131</v>
      </c>
      <c r="J97" s="135"/>
      <c r="K97" s="136"/>
      <c r="L97" s="124"/>
      <c r="M97" s="125"/>
      <c r="N97" s="112"/>
    </row>
    <row r="98" spans="3:14" ht="12.75">
      <c r="C98" s="130"/>
      <c r="D98" s="124"/>
      <c r="E98" s="124"/>
      <c r="F98" s="124"/>
      <c r="G98" s="138">
        <f>G102</f>
        <v>0.9267908861294868</v>
      </c>
      <c r="H98" s="125" t="s">
        <v>132</v>
      </c>
      <c r="I98" s="140" t="str">
        <f>I102</f>
        <v>3/8"</v>
      </c>
      <c r="J98" s="124"/>
      <c r="K98" s="141"/>
      <c r="L98" s="124"/>
      <c r="M98" s="124"/>
      <c r="N98" s="57"/>
    </row>
    <row r="99" spans="3:14" ht="12.75">
      <c r="C99" s="130"/>
      <c r="D99" s="142"/>
      <c r="E99" s="142"/>
      <c r="F99" s="142"/>
      <c r="G99" s="142"/>
      <c r="H99" s="142"/>
      <c r="I99" s="142"/>
      <c r="J99" s="125" t="s">
        <v>133</v>
      </c>
      <c r="K99" s="141"/>
      <c r="L99" s="124"/>
      <c r="M99" s="124"/>
      <c r="N99" s="57"/>
    </row>
    <row r="100" spans="3:14" ht="13.5" thickBot="1">
      <c r="C100" s="130"/>
      <c r="D100" s="142"/>
      <c r="E100" s="142"/>
      <c r="F100" s="142"/>
      <c r="G100" s="142"/>
      <c r="H100" s="142"/>
      <c r="I100" s="142"/>
      <c r="J100" s="125" t="s">
        <v>134</v>
      </c>
      <c r="K100" s="141"/>
      <c r="L100" s="127"/>
      <c r="M100" s="127"/>
      <c r="N100" s="89"/>
    </row>
    <row r="101" spans="3:14" ht="12.75">
      <c r="C101" s="130"/>
      <c r="D101" s="142"/>
      <c r="E101" s="142"/>
      <c r="F101" s="142"/>
      <c r="G101" s="142"/>
      <c r="H101" s="142"/>
      <c r="I101" s="142"/>
      <c r="J101" s="125" t="s">
        <v>135</v>
      </c>
      <c r="K101" s="141"/>
      <c r="L101" s="143"/>
      <c r="M101" s="143"/>
      <c r="N101" s="89"/>
    </row>
    <row r="102" spans="3:14" ht="12.75">
      <c r="C102" s="130"/>
      <c r="D102" s="124"/>
      <c r="E102" s="124"/>
      <c r="F102" s="124"/>
      <c r="G102" s="138">
        <f>H62</f>
        <v>0.9267908861294868</v>
      </c>
      <c r="H102" s="125" t="s">
        <v>132</v>
      </c>
      <c r="I102" s="140" t="str">
        <f>I18</f>
        <v>3/8"</v>
      </c>
      <c r="J102" s="125" t="s">
        <v>136</v>
      </c>
      <c r="K102" s="141"/>
      <c r="L102" s="143"/>
      <c r="M102" s="143"/>
      <c r="N102" s="89"/>
    </row>
    <row r="103" spans="3:14" ht="12.75">
      <c r="C103" s="130"/>
      <c r="D103" s="124"/>
      <c r="E103" s="144">
        <f>D7</f>
        <v>4</v>
      </c>
      <c r="F103" s="125" t="s">
        <v>3</v>
      </c>
      <c r="G103" s="124"/>
      <c r="H103" s="124"/>
      <c r="I103" s="124"/>
      <c r="J103" s="124"/>
      <c r="K103" s="141"/>
      <c r="L103" s="143"/>
      <c r="M103" s="143"/>
      <c r="N103" s="89"/>
    </row>
    <row r="104" spans="3:14" ht="12.75">
      <c r="C104" s="130"/>
      <c r="D104" s="143"/>
      <c r="E104" s="143"/>
      <c r="F104" s="143"/>
      <c r="G104" s="143"/>
      <c r="H104" s="143"/>
      <c r="I104" s="143"/>
      <c r="J104" s="143"/>
      <c r="K104" s="141"/>
      <c r="L104" s="143"/>
      <c r="M104" s="143"/>
      <c r="N104" s="89"/>
    </row>
    <row r="105" spans="3:14" ht="13.5" thickBot="1">
      <c r="C105" s="145"/>
      <c r="D105" s="127"/>
      <c r="E105" s="127"/>
      <c r="F105" s="127"/>
      <c r="G105" s="127"/>
      <c r="H105" s="127"/>
      <c r="I105" s="127"/>
      <c r="J105" s="127"/>
      <c r="K105" s="146"/>
      <c r="L105" s="143"/>
      <c r="M105" s="143"/>
      <c r="N105" s="89"/>
    </row>
    <row r="106" spans="12:14" ht="12.75">
      <c r="L106" s="143"/>
      <c r="M106" s="143"/>
      <c r="N106" s="89"/>
    </row>
    <row r="107" spans="12:14" ht="12.75">
      <c r="L107" s="124"/>
      <c r="M107" s="124"/>
      <c r="N107" s="57"/>
    </row>
    <row r="108" spans="12:14" ht="15.75">
      <c r="L108" s="122"/>
      <c r="M108" s="122"/>
      <c r="N108" s="123"/>
    </row>
    <row r="109" spans="12:14" ht="13.5" thickBot="1">
      <c r="L109" s="124"/>
      <c r="M109" s="124"/>
      <c r="N109" s="57"/>
    </row>
    <row r="110" spans="3:14" ht="15.75">
      <c r="C110" s="128"/>
      <c r="D110" s="227" t="s">
        <v>137</v>
      </c>
      <c r="E110" s="227"/>
      <c r="F110" s="227"/>
      <c r="G110" s="227"/>
      <c r="H110" s="227"/>
      <c r="I110" s="227"/>
      <c r="J110" s="147"/>
      <c r="K110" s="148"/>
      <c r="L110" s="124"/>
      <c r="M110" s="124"/>
      <c r="N110" s="57"/>
    </row>
    <row r="111" spans="3:14" ht="12.75">
      <c r="C111" s="130"/>
      <c r="D111" s="149">
        <f>D8/4</f>
        <v>1.5</v>
      </c>
      <c r="E111" s="134" t="s">
        <v>3</v>
      </c>
      <c r="F111" s="143"/>
      <c r="G111" s="143"/>
      <c r="H111" s="149">
        <f>D111</f>
        <v>1.5</v>
      </c>
      <c r="I111" s="134" t="s">
        <v>3</v>
      </c>
      <c r="J111" s="135"/>
      <c r="K111" s="136"/>
      <c r="L111" s="124"/>
      <c r="M111" s="124"/>
      <c r="N111" s="150"/>
    </row>
    <row r="112" spans="3:14" ht="12.75">
      <c r="C112" s="130"/>
      <c r="D112" s="151">
        <f>J82-H82</f>
        <v>0.2584767239196756</v>
      </c>
      <c r="E112" s="134" t="s">
        <v>138</v>
      </c>
      <c r="F112" s="134"/>
      <c r="G112" s="143"/>
      <c r="H112" s="151">
        <f>D112</f>
        <v>0.2584767239196756</v>
      </c>
      <c r="I112" s="139" t="s">
        <v>131</v>
      </c>
      <c r="J112" s="135"/>
      <c r="K112" s="136"/>
      <c r="L112" s="124"/>
      <c r="M112" s="124"/>
      <c r="N112" s="57"/>
    </row>
    <row r="113" spans="3:14" ht="12.75">
      <c r="C113" s="130"/>
      <c r="D113" s="143"/>
      <c r="E113" s="143"/>
      <c r="F113" s="143"/>
      <c r="G113" s="137">
        <f>G117</f>
        <v>0.7510473997323083</v>
      </c>
      <c r="H113" s="134" t="s">
        <v>139</v>
      </c>
      <c r="I113" s="152" t="str">
        <f>I117</f>
        <v>3/8"</v>
      </c>
      <c r="J113" s="143"/>
      <c r="K113" s="141"/>
      <c r="L113" s="124"/>
      <c r="M113" s="124"/>
      <c r="N113" s="57"/>
    </row>
    <row r="114" spans="2:14" ht="12.75">
      <c r="B114" s="48"/>
      <c r="C114" s="130"/>
      <c r="D114" s="153"/>
      <c r="E114" s="153"/>
      <c r="F114" s="153"/>
      <c r="G114" s="153"/>
      <c r="H114" s="153"/>
      <c r="I114" s="153"/>
      <c r="J114" s="134" t="s">
        <v>133</v>
      </c>
      <c r="K114" s="154"/>
      <c r="L114" s="124"/>
      <c r="M114" s="124"/>
      <c r="N114" s="57"/>
    </row>
    <row r="115" spans="2:14" ht="12.75">
      <c r="B115" s="48"/>
      <c r="C115" s="130"/>
      <c r="D115" s="153"/>
      <c r="E115" s="153"/>
      <c r="F115" s="153"/>
      <c r="G115" s="153"/>
      <c r="H115" s="153"/>
      <c r="I115" s="153"/>
      <c r="J115" s="134" t="s">
        <v>134</v>
      </c>
      <c r="K115" s="154"/>
      <c r="L115" s="124"/>
      <c r="M115" s="124"/>
      <c r="N115" s="57"/>
    </row>
    <row r="116" spans="2:14" ht="12.75">
      <c r="B116" s="48"/>
      <c r="C116" s="130"/>
      <c r="D116" s="153"/>
      <c r="E116" s="153"/>
      <c r="F116" s="153"/>
      <c r="G116" s="153"/>
      <c r="H116" s="153"/>
      <c r="I116" s="153"/>
      <c r="J116" s="134" t="s">
        <v>135</v>
      </c>
      <c r="K116" s="154"/>
      <c r="L116" s="124"/>
      <c r="M116" s="124"/>
      <c r="N116" s="57"/>
    </row>
    <row r="117" spans="3:14" ht="12.75">
      <c r="C117" s="130"/>
      <c r="D117" s="143"/>
      <c r="E117" s="143"/>
      <c r="F117" s="143"/>
      <c r="G117" s="137">
        <f>H82</f>
        <v>0.7510473997323083</v>
      </c>
      <c r="H117" s="134" t="s">
        <v>132</v>
      </c>
      <c r="I117" s="152" t="str">
        <f>I18</f>
        <v>3/8"</v>
      </c>
      <c r="J117" s="134" t="s">
        <v>136</v>
      </c>
      <c r="K117" s="154"/>
      <c r="L117" s="124"/>
      <c r="M117" s="124"/>
      <c r="N117" s="57"/>
    </row>
    <row r="118" spans="3:14" ht="12.75">
      <c r="C118" s="130"/>
      <c r="D118" s="143"/>
      <c r="E118" s="155">
        <f>D8</f>
        <v>6</v>
      </c>
      <c r="F118" s="156" t="s">
        <v>3</v>
      </c>
      <c r="G118" s="143"/>
      <c r="H118" s="143"/>
      <c r="I118" s="143"/>
      <c r="J118" s="143"/>
      <c r="K118" s="141"/>
      <c r="L118" s="124"/>
      <c r="M118" s="124"/>
      <c r="N118" s="57"/>
    </row>
    <row r="119" spans="3:14" ht="13.5" thickBot="1">
      <c r="C119" s="145"/>
      <c r="D119" s="127"/>
      <c r="E119" s="127"/>
      <c r="F119" s="127"/>
      <c r="G119" s="127"/>
      <c r="H119" s="127"/>
      <c r="I119" s="127"/>
      <c r="J119" s="127"/>
      <c r="K119" s="146"/>
      <c r="L119" s="124"/>
      <c r="M119" s="124"/>
      <c r="N119" s="150"/>
    </row>
    <row r="120" spans="12:14" ht="12.75">
      <c r="L120" s="124"/>
      <c r="M120" s="124"/>
      <c r="N120" s="57"/>
    </row>
    <row r="121" spans="12:14" ht="12.75">
      <c r="L121" s="124"/>
      <c r="M121" s="124"/>
      <c r="N121" s="57"/>
    </row>
    <row r="122" spans="12:14" ht="12.75">
      <c r="L122" s="124"/>
      <c r="M122" s="124"/>
      <c r="N122" s="57"/>
    </row>
    <row r="123" spans="12:14" ht="12.75">
      <c r="L123" s="124"/>
      <c r="M123" s="124"/>
      <c r="N123" s="57"/>
    </row>
    <row r="124" spans="12:14" ht="13.5" thickBot="1">
      <c r="L124" s="127"/>
      <c r="M124" s="127"/>
      <c r="N124" s="89"/>
    </row>
    <row r="131" ht="13.5" thickBot="1"/>
    <row r="132" spans="3:11" ht="12.75">
      <c r="C132" s="157"/>
      <c r="D132" s="158"/>
      <c r="E132" s="158"/>
      <c r="F132" s="158"/>
      <c r="G132" s="158"/>
      <c r="H132" s="158"/>
      <c r="I132" s="158"/>
      <c r="J132" s="158"/>
      <c r="K132" s="159"/>
    </row>
    <row r="133" spans="3:11" ht="13.5" thickBot="1">
      <c r="C133" s="130"/>
      <c r="D133" s="143"/>
      <c r="E133" s="143"/>
      <c r="F133" s="143"/>
      <c r="G133" s="143"/>
      <c r="H133" s="143"/>
      <c r="I133" s="143"/>
      <c r="J133" s="143"/>
      <c r="K133" s="141"/>
    </row>
    <row r="134" spans="3:11" ht="16.5" thickBot="1">
      <c r="C134" s="130"/>
      <c r="D134" s="228" t="s">
        <v>140</v>
      </c>
      <c r="E134" s="229"/>
      <c r="F134" s="229"/>
      <c r="G134" s="229"/>
      <c r="H134" s="229"/>
      <c r="I134" s="229"/>
      <c r="J134" s="230"/>
      <c r="K134" s="141"/>
    </row>
    <row r="135" spans="3:11" ht="12.75">
      <c r="C135" s="130"/>
      <c r="D135" s="143"/>
      <c r="E135" s="143"/>
      <c r="F135" s="143"/>
      <c r="G135" s="143"/>
      <c r="H135" s="143"/>
      <c r="I135" s="143"/>
      <c r="J135" s="143"/>
      <c r="K135" s="141"/>
    </row>
    <row r="136" spans="3:11" ht="12.75">
      <c r="C136" s="130"/>
      <c r="D136" s="143"/>
      <c r="E136" s="143"/>
      <c r="F136" s="143"/>
      <c r="G136" s="143"/>
      <c r="H136" s="143"/>
      <c r="I136" s="143"/>
      <c r="J136" s="143"/>
      <c r="K136" s="141"/>
    </row>
    <row r="137" spans="3:11" ht="12.75">
      <c r="C137" s="130"/>
      <c r="D137" s="143"/>
      <c r="E137" s="143"/>
      <c r="F137" s="143"/>
      <c r="G137" s="143"/>
      <c r="H137" s="143"/>
      <c r="I137" s="143"/>
      <c r="J137" s="143"/>
      <c r="K137" s="141"/>
    </row>
    <row r="138" spans="3:11" ht="12.75">
      <c r="C138" s="130"/>
      <c r="D138" s="143"/>
      <c r="E138" s="143"/>
      <c r="F138" s="143"/>
      <c r="G138" s="143"/>
      <c r="H138" s="143"/>
      <c r="I138" s="143"/>
      <c r="J138" s="143"/>
      <c r="K138" s="141"/>
    </row>
    <row r="139" spans="3:14" ht="15.75">
      <c r="C139" s="130"/>
      <c r="D139" s="143"/>
      <c r="E139" s="143"/>
      <c r="F139" s="143"/>
      <c r="G139" s="143"/>
      <c r="H139" s="143"/>
      <c r="I139" s="143"/>
      <c r="J139" s="160"/>
      <c r="K139" s="161"/>
      <c r="N139" s="162"/>
    </row>
    <row r="140" spans="3:11" ht="12.75">
      <c r="C140" s="130"/>
      <c r="D140" s="143"/>
      <c r="E140" s="143"/>
      <c r="F140" s="143"/>
      <c r="G140" s="143"/>
      <c r="H140" s="143"/>
      <c r="I140" s="143"/>
      <c r="J140" s="143"/>
      <c r="K140" s="141"/>
    </row>
    <row r="141" spans="3:11" ht="15.75">
      <c r="C141" s="130"/>
      <c r="D141" s="163" t="s">
        <v>6</v>
      </c>
      <c r="E141" s="149">
        <f>D7</f>
        <v>4</v>
      </c>
      <c r="F141" s="160" t="s">
        <v>3</v>
      </c>
      <c r="G141" s="143"/>
      <c r="H141" s="156" t="s">
        <v>141</v>
      </c>
      <c r="I141" s="143"/>
      <c r="J141" s="156" t="s">
        <v>142</v>
      </c>
      <c r="K141" s="141"/>
    </row>
    <row r="142" spans="3:11" ht="12.75">
      <c r="C142" s="130"/>
      <c r="D142" s="143"/>
      <c r="E142" s="143"/>
      <c r="F142" s="143"/>
      <c r="G142" s="143"/>
      <c r="H142" s="137">
        <f>D73</f>
        <v>1.6732394366197183</v>
      </c>
      <c r="I142" s="156" t="s">
        <v>143</v>
      </c>
      <c r="J142" s="149">
        <f>E73</f>
        <v>59.764309764309765</v>
      </c>
      <c r="K142" s="154" t="s">
        <v>14</v>
      </c>
    </row>
    <row r="143" spans="3:11" ht="12.75">
      <c r="C143" s="130"/>
      <c r="D143" s="143"/>
      <c r="E143" s="143"/>
      <c r="F143" s="143"/>
      <c r="G143" s="143"/>
      <c r="H143" s="143"/>
      <c r="I143" s="143"/>
      <c r="J143" s="143"/>
      <c r="K143" s="141"/>
    </row>
    <row r="144" spans="3:11" ht="12.75">
      <c r="C144" s="130"/>
      <c r="D144" s="143"/>
      <c r="E144" s="143"/>
      <c r="F144" s="143"/>
      <c r="G144" s="143"/>
      <c r="H144" s="143"/>
      <c r="I144" s="143"/>
      <c r="J144" s="143"/>
      <c r="K144" s="141"/>
    </row>
    <row r="145" spans="3:11" ht="12.75">
      <c r="C145" s="164" t="s">
        <v>10</v>
      </c>
      <c r="D145" s="143"/>
      <c r="E145" s="143"/>
      <c r="F145" s="143"/>
      <c r="G145" s="143"/>
      <c r="H145" s="143"/>
      <c r="I145" s="143"/>
      <c r="J145" s="143"/>
      <c r="K145" s="141"/>
    </row>
    <row r="146" spans="3:11" ht="12.75">
      <c r="C146" s="165">
        <f>D8</f>
        <v>6</v>
      </c>
      <c r="D146" s="143"/>
      <c r="E146" s="143"/>
      <c r="F146" s="143"/>
      <c r="G146" s="143"/>
      <c r="H146" s="143"/>
      <c r="I146" s="143"/>
      <c r="J146" s="143"/>
      <c r="K146" s="141"/>
    </row>
    <row r="147" spans="3:14" ht="15.75">
      <c r="C147" s="166" t="s">
        <v>3</v>
      </c>
      <c r="D147" s="143"/>
      <c r="E147" s="143"/>
      <c r="F147" s="143"/>
      <c r="G147" s="143"/>
      <c r="H147" s="143"/>
      <c r="I147" s="143"/>
      <c r="J147" s="143"/>
      <c r="K147" s="141"/>
      <c r="N147" s="162"/>
    </row>
    <row r="148" spans="3:11" ht="12.75">
      <c r="C148" s="130"/>
      <c r="D148" s="143"/>
      <c r="E148" s="143"/>
      <c r="F148" s="143"/>
      <c r="G148" s="143"/>
      <c r="H148" s="143"/>
      <c r="I148" s="143"/>
      <c r="J148" s="143"/>
      <c r="K148" s="141"/>
    </row>
    <row r="149" spans="3:11" ht="12.75">
      <c r="C149" s="130"/>
      <c r="D149" s="143"/>
      <c r="E149" s="143"/>
      <c r="F149" s="143"/>
      <c r="G149" s="143"/>
      <c r="H149" s="156" t="s">
        <v>144</v>
      </c>
      <c r="I149" s="143"/>
      <c r="J149" s="156" t="s">
        <v>142</v>
      </c>
      <c r="K149" s="141"/>
    </row>
    <row r="150" spans="3:11" ht="12.75">
      <c r="C150" s="130"/>
      <c r="D150" s="143"/>
      <c r="E150" s="143"/>
      <c r="F150" s="143"/>
      <c r="G150" s="143"/>
      <c r="H150" s="137">
        <f>D89</f>
        <v>3.067605633802817</v>
      </c>
      <c r="I150" s="156" t="s">
        <v>143</v>
      </c>
      <c r="J150" s="149">
        <f>E89</f>
        <v>32.598714416896236</v>
      </c>
      <c r="K150" s="167" t="s">
        <v>14</v>
      </c>
    </row>
    <row r="151" spans="3:11" ht="12.75">
      <c r="C151" s="130"/>
      <c r="D151" s="143"/>
      <c r="E151" s="143"/>
      <c r="F151" s="143"/>
      <c r="G151" s="143"/>
      <c r="H151" s="143"/>
      <c r="I151" s="143"/>
      <c r="J151" s="143"/>
      <c r="K151" s="141"/>
    </row>
    <row r="152" spans="3:11" ht="12.75">
      <c r="C152" s="130"/>
      <c r="D152" s="143"/>
      <c r="E152" s="143"/>
      <c r="F152" s="143"/>
      <c r="G152" s="143"/>
      <c r="H152" s="143"/>
      <c r="I152" s="143"/>
      <c r="J152" s="143"/>
      <c r="K152" s="141"/>
    </row>
    <row r="153" spans="3:11" ht="12.75">
      <c r="C153" s="130"/>
      <c r="D153" s="143"/>
      <c r="E153" s="143"/>
      <c r="F153" s="143"/>
      <c r="G153" s="143"/>
      <c r="H153" s="143"/>
      <c r="I153" s="143"/>
      <c r="J153" s="143"/>
      <c r="K153" s="141"/>
    </row>
    <row r="154" spans="3:11" ht="12.75">
      <c r="C154" s="130"/>
      <c r="D154" s="143"/>
      <c r="E154" s="143"/>
      <c r="F154" s="143"/>
      <c r="G154" s="143"/>
      <c r="H154" s="143"/>
      <c r="I154" s="143"/>
      <c r="J154" s="143"/>
      <c r="K154" s="141"/>
    </row>
    <row r="155" spans="3:11" ht="13.5" thickBot="1">
      <c r="C155" s="145"/>
      <c r="D155" s="127"/>
      <c r="E155" s="127"/>
      <c r="F155" s="127"/>
      <c r="G155" s="127"/>
      <c r="H155" s="127"/>
      <c r="I155" s="127"/>
      <c r="J155" s="127"/>
      <c r="K155" s="146"/>
    </row>
  </sheetData>
  <sheetProtection/>
  <mergeCells count="19">
    <mergeCell ref="F5:J5"/>
    <mergeCell ref="I76:J76"/>
    <mergeCell ref="E3:I3"/>
    <mergeCell ref="F4:H4"/>
    <mergeCell ref="T4:U4"/>
    <mergeCell ref="C71:G71"/>
    <mergeCell ref="L74:M74"/>
    <mergeCell ref="L75:M75"/>
    <mergeCell ref="C76:D76"/>
    <mergeCell ref="E76:F76"/>
    <mergeCell ref="G76:H76"/>
    <mergeCell ref="C52:D52"/>
    <mergeCell ref="E52:F52"/>
    <mergeCell ref="G52:H52"/>
    <mergeCell ref="I52:J52"/>
    <mergeCell ref="C87:G87"/>
    <mergeCell ref="D95:J95"/>
    <mergeCell ref="D110:I110"/>
    <mergeCell ref="D134:J134"/>
  </mergeCells>
  <printOptions/>
  <pageMargins left="0.7874015748031497" right="0.5905511811023623" top="0.984251968503937" bottom="0.7874015748031497" header="0" footer="0"/>
  <pageSetup horizontalDpi="600" verticalDpi="600" orientation="landscape" r:id="rId2"/>
  <headerFooter alignWithMargins="0">
    <oddHeader>&amp;C&amp;"Arial,Negrita"&amp;18
Losa Aligerada Con Cuatro Bordes Continuos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Sistema Internacional de Comercio S.A. de C.V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Ing.Sotero</dc:creator>
  <cp:keywords/>
  <dc:description/>
  <cp:lastModifiedBy>Eduardo Loaiza Jimenez</cp:lastModifiedBy>
  <cp:lastPrinted>2011-07-03T23:04:46Z</cp:lastPrinted>
  <dcterms:created xsi:type="dcterms:W3CDTF">2011-05-02T19:25:03Z</dcterms:created>
  <dcterms:modified xsi:type="dcterms:W3CDTF">2011-11-28T06:48:50Z</dcterms:modified>
  <cp:category/>
  <cp:version/>
  <cp:contentType/>
  <cp:contentStatus/>
</cp:coreProperties>
</file>